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35"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1">'BS'!$A$1:$E$57</definedName>
    <definedName name="_xlnm.Print_Area" localSheetId="3">'CashFlow'!$A$1:$F$74</definedName>
    <definedName name="_xlnm.Print_Area" localSheetId="0">'IS'!$A$5:$I$63</definedName>
    <definedName name="_xlnm.Print_Area" localSheetId="4">'Notes'!$A$1:$I$247</definedName>
  </definedNames>
  <calcPr fullCalcOnLoad="1"/>
</workbook>
</file>

<file path=xl/sharedStrings.xml><?xml version="1.0" encoding="utf-8"?>
<sst xmlns="http://schemas.openxmlformats.org/spreadsheetml/2006/main" count="286" uniqueCount="202">
  <si>
    <t>Property, plant and equipment</t>
  </si>
  <si>
    <t>Current assets</t>
  </si>
  <si>
    <t>Inventories</t>
  </si>
  <si>
    <t>Current liabilities</t>
  </si>
  <si>
    <t>Taxation</t>
  </si>
  <si>
    <t>RM'000</t>
  </si>
  <si>
    <t>Share capital</t>
  </si>
  <si>
    <t>Revenue</t>
  </si>
  <si>
    <t>4.</t>
  </si>
  <si>
    <t>Cost of sales</t>
  </si>
  <si>
    <t>Other operating income</t>
  </si>
  <si>
    <t>2.</t>
  </si>
  <si>
    <t>Total</t>
  </si>
  <si>
    <t>Minority interest</t>
  </si>
  <si>
    <t>1.</t>
  </si>
  <si>
    <t>Finance cost</t>
  </si>
  <si>
    <t>Short term borrowings</t>
  </si>
  <si>
    <t>Shareholders' funds</t>
  </si>
  <si>
    <t>Long term borrowings</t>
  </si>
  <si>
    <t>(The figures have not been audited)</t>
  </si>
  <si>
    <t>As At End</t>
  </si>
  <si>
    <t>Quarter</t>
  </si>
  <si>
    <t>As At</t>
  </si>
  <si>
    <t>Preceding</t>
  </si>
  <si>
    <t>CONDENSED CONSOLIDATED INCOME STATEMENTS</t>
  </si>
  <si>
    <t>Individual Quarter</t>
  </si>
  <si>
    <t>Current Year</t>
  </si>
  <si>
    <t>Preceding Year</t>
  </si>
  <si>
    <t>Corresponding</t>
  </si>
  <si>
    <t>To Date</t>
  </si>
  <si>
    <t>Cumulative Quarter</t>
  </si>
  <si>
    <t>Unsecured</t>
  </si>
  <si>
    <t>Secured</t>
  </si>
  <si>
    <t>Capital</t>
  </si>
  <si>
    <t>Period</t>
  </si>
  <si>
    <t>Gross profit</t>
  </si>
  <si>
    <t>Operating expenses</t>
  </si>
  <si>
    <t xml:space="preserve">Of Current </t>
  </si>
  <si>
    <t xml:space="preserve">              </t>
  </si>
  <si>
    <t>CONDENSED CONSOLIDATED STATEMENT OF CHANGES IN EQUITY</t>
  </si>
  <si>
    <t>Share</t>
  </si>
  <si>
    <t>CONDENSED CONSOLIDATED CASH FLOW STATEMENT</t>
  </si>
  <si>
    <t>Cumulative</t>
  </si>
  <si>
    <t>3.</t>
  </si>
  <si>
    <t>5.</t>
  </si>
  <si>
    <t>6.</t>
  </si>
  <si>
    <t>Issuance, cancellations, repurchases, resale and repayments of debt and equity securities</t>
  </si>
  <si>
    <t>7.</t>
  </si>
  <si>
    <t>11.</t>
  </si>
  <si>
    <t>12.</t>
  </si>
  <si>
    <t>13.</t>
  </si>
  <si>
    <t>- Contracted but not provided for</t>
  </si>
  <si>
    <t>14.</t>
  </si>
  <si>
    <t>15.</t>
  </si>
  <si>
    <t>Comments on material change in Profit before taxation</t>
  </si>
  <si>
    <t>16.</t>
  </si>
  <si>
    <t>17.</t>
  </si>
  <si>
    <t>18.</t>
  </si>
  <si>
    <t>19.</t>
  </si>
  <si>
    <t>20.</t>
  </si>
  <si>
    <t>21.</t>
  </si>
  <si>
    <t>22.</t>
  </si>
  <si>
    <t>Material litigation</t>
  </si>
  <si>
    <t>Individual</t>
  </si>
  <si>
    <t xml:space="preserve"> - Local currency (RM)</t>
  </si>
  <si>
    <t>Net Tangible Assets per share (RM)</t>
  </si>
  <si>
    <t>COMINTEL CORPORATION BHD</t>
  </si>
  <si>
    <t>(Company No. 630068-T)</t>
  </si>
  <si>
    <t>Other receivables, deposits and prepayment</t>
  </si>
  <si>
    <t>Fixed deposits with financial institutions</t>
  </si>
  <si>
    <t>Trade receivables</t>
  </si>
  <si>
    <t>Trade payables</t>
  </si>
  <si>
    <t>Other payables and accruals</t>
  </si>
  <si>
    <t>Amounts owing to related parties</t>
  </si>
  <si>
    <t>Provision for taxation</t>
  </si>
  <si>
    <t>Share premium</t>
  </si>
  <si>
    <t>Deferred tax liabilities</t>
  </si>
  <si>
    <t>Deferred tax assets</t>
  </si>
  <si>
    <t>Premium</t>
  </si>
  <si>
    <t>Cash and cash equivalents at the end of the period</t>
  </si>
  <si>
    <t>Net changes in cash and cash equivalents</t>
  </si>
  <si>
    <t>Cash and cash equivalents at the beginning of the period</t>
  </si>
  <si>
    <t>Cash and bank balances</t>
  </si>
  <si>
    <t>Analysed into:</t>
  </si>
  <si>
    <t>Fixed deposit with financial institutions</t>
  </si>
  <si>
    <t>Bank overdrafts</t>
  </si>
  <si>
    <t>EXPLANATORY NOTES</t>
  </si>
  <si>
    <t>Nature and amount of unusual items affecting assets, liabilities, equity, net income or cash flows</t>
  </si>
  <si>
    <t>Note</t>
  </si>
  <si>
    <t>Current Quarter</t>
  </si>
  <si>
    <t xml:space="preserve">Current </t>
  </si>
  <si>
    <t xml:space="preserve">   shares in issue</t>
  </si>
  <si>
    <t>Weighted average number of ordinary shares</t>
  </si>
  <si>
    <t>Weighted average number of ordinary</t>
  </si>
  <si>
    <t xml:space="preserve">   shares of RM0.50 each in issue ('000)</t>
  </si>
  <si>
    <t>Actual number of ordinary</t>
  </si>
  <si>
    <t xml:space="preserve"> </t>
  </si>
  <si>
    <t>Actual number of ordinary shares</t>
  </si>
  <si>
    <t xml:space="preserve">   in issue</t>
  </si>
  <si>
    <t>Retained profit</t>
  </si>
  <si>
    <t>Retained</t>
  </si>
  <si>
    <t>(Distributable)</t>
  </si>
  <si>
    <t>(Non Distributable)</t>
  </si>
  <si>
    <t>8.</t>
  </si>
  <si>
    <t>9.</t>
  </si>
  <si>
    <t>10.</t>
  </si>
  <si>
    <t>Year Ended</t>
  </si>
  <si>
    <t>Accruing in the period</t>
  </si>
  <si>
    <t>23.</t>
  </si>
  <si>
    <t>Bank overdraft</t>
  </si>
  <si>
    <t>Reserve</t>
  </si>
  <si>
    <t xml:space="preserve">Net current assets </t>
  </si>
  <si>
    <t>Malaysia</t>
  </si>
  <si>
    <t>Manufacturing</t>
  </si>
  <si>
    <t>Defence Maintenance</t>
  </si>
  <si>
    <t>Communication &amp; System Integration</t>
  </si>
  <si>
    <t>Tax refundable</t>
  </si>
  <si>
    <t>Hire purchase payables</t>
  </si>
  <si>
    <t>Consolidated</t>
  </si>
  <si>
    <t>Material events subsequent to the end of the interim period</t>
  </si>
  <si>
    <t>Valuation of property, plant and equipment</t>
  </si>
  <si>
    <t xml:space="preserve">During the quarter under review, there were no items or events that arose, which affected assets, liabilities, equity, net income or cash flows, that are unusual by reason of their nature, size or incidence. </t>
  </si>
  <si>
    <t>Dividends</t>
  </si>
  <si>
    <t>Segment profit/(loss) before taxation</t>
  </si>
  <si>
    <t>Profit forecast</t>
  </si>
  <si>
    <t>26.</t>
  </si>
  <si>
    <t>Approval of financial statement</t>
  </si>
  <si>
    <t>Investment Holding</t>
  </si>
  <si>
    <t>24.</t>
  </si>
  <si>
    <t>25.</t>
  </si>
  <si>
    <t>Accounting policies and methods of computation</t>
  </si>
  <si>
    <t>Change in the composition of the group</t>
  </si>
  <si>
    <t>Contingent liabilities and contingent assets</t>
  </si>
  <si>
    <t>Segmental information</t>
  </si>
  <si>
    <t>Review of performance</t>
  </si>
  <si>
    <t>Commentary on prospects</t>
  </si>
  <si>
    <t>Purchase or disposal of quoted securities</t>
  </si>
  <si>
    <t>Status of corporate proposal announced</t>
  </si>
  <si>
    <t xml:space="preserve">Group borrowings </t>
  </si>
  <si>
    <t>Off balance sheet financial instruments</t>
  </si>
  <si>
    <t>Status of application of certificate of fitness ("CF")</t>
  </si>
  <si>
    <t>The revenue and profit/(loss) of the Group are generated from the following segments:</t>
  </si>
  <si>
    <t>Provision for taxation for the period under review</t>
  </si>
  <si>
    <t>Deferred taxation</t>
  </si>
  <si>
    <t>Note 1:</t>
  </si>
  <si>
    <t>Share of losses in associated company</t>
  </si>
  <si>
    <t>Investment in associated company</t>
  </si>
  <si>
    <t>Note 1 :</t>
  </si>
  <si>
    <t>Amounts owing by associated company</t>
  </si>
  <si>
    <t xml:space="preserve">   of RM0.50 each in issue ('000) </t>
  </si>
  <si>
    <t>31.01.2006</t>
  </si>
  <si>
    <t>Profits</t>
  </si>
  <si>
    <t>Basis of calculation of profit per share</t>
  </si>
  <si>
    <t>CONDENSED CONSOLIDATED  BALANCE SHEETS AS AT 30 APRIL 2006</t>
  </si>
  <si>
    <t>FOR THE FIRST QUARTER ENDED 30 APRIL 2006</t>
  </si>
  <si>
    <t>As at 1 February 2006</t>
  </si>
  <si>
    <t>Balance as at 30 April 2006</t>
  </si>
  <si>
    <t>30.04.2006</t>
  </si>
  <si>
    <t>As at 30.04.2006</t>
  </si>
  <si>
    <t>Total Group borrowings as at 30 April 2006 were as follows :-</t>
  </si>
  <si>
    <t>30.04.2005</t>
  </si>
  <si>
    <t>Changes in estimates</t>
  </si>
  <si>
    <t>Seasonality or cyclicality of operations</t>
  </si>
  <si>
    <t>Audit report of preceding annual financial statements</t>
  </si>
  <si>
    <t>Cash flows from operating activities</t>
  </si>
  <si>
    <t>Loss before tax</t>
  </si>
  <si>
    <t xml:space="preserve">Loss after tax </t>
  </si>
  <si>
    <t>Profit/(Loss) from operations</t>
  </si>
  <si>
    <t>Loss after tax &amp; minority interest</t>
  </si>
  <si>
    <t xml:space="preserve"> - Basic loss per share (sen)</t>
  </si>
  <si>
    <t xml:space="preserve"> - Diluted loss per share (sen)</t>
  </si>
  <si>
    <t>The basic loss per share for the quarter and cumulative year to date are computed as follows:</t>
  </si>
  <si>
    <t>Consolidation adjustments</t>
  </si>
  <si>
    <t>Loss before taxation</t>
  </si>
  <si>
    <t>Adjustment for non cash items:</t>
  </si>
  <si>
    <t>Amortisation of properties</t>
  </si>
  <si>
    <t>Depreciation of property, plant &amp; equipment</t>
  </si>
  <si>
    <t>Interest expenses</t>
  </si>
  <si>
    <t>Gain on disposal of property, plant &amp; equipment</t>
  </si>
  <si>
    <t>Interest income</t>
  </si>
  <si>
    <t>Operating cash flow before working capital changes</t>
  </si>
  <si>
    <t>Other receivables, deposits and prepaments</t>
  </si>
  <si>
    <t>Foreign exchange reserves</t>
  </si>
  <si>
    <t>Net cash flow from operations</t>
  </si>
  <si>
    <t>Bank interest and bank charges paid</t>
  </si>
  <si>
    <t>Income tax paid</t>
  </si>
  <si>
    <t>Net operating cash flow</t>
  </si>
  <si>
    <t>Cash flows from investing activities</t>
  </si>
  <si>
    <t>Disposal of property, plant &amp; equipment</t>
  </si>
  <si>
    <t>Interest income received</t>
  </si>
  <si>
    <t>Net investing cash flow</t>
  </si>
  <si>
    <t>Cash flows from financing activities</t>
  </si>
  <si>
    <t>Net drawdown of bank borrowings</t>
  </si>
  <si>
    <t>Repayment of term loans</t>
  </si>
  <si>
    <t>Repayment of hire purchase liabilities</t>
  </si>
  <si>
    <t>Net financing cash flow</t>
  </si>
  <si>
    <t>Amount owing to related parties</t>
  </si>
  <si>
    <t>Loss for the period (RM'000)</t>
  </si>
  <si>
    <t>Purchase of property, plant &amp; equipment</t>
  </si>
  <si>
    <t xml:space="preserve">Segment revenue </t>
  </si>
  <si>
    <t>Foreign countries</t>
  </si>
  <si>
    <t>Disposal of unquoted investments and/or properties</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</si>
</sst>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8"/>
      <name val="Times New Roman"/>
      <family val="1"/>
    </font>
    <font>
      <sz val="10"/>
      <name val="TMSRMN"/>
      <family val="0"/>
    </font>
    <font>
      <b/>
      <sz val="10"/>
      <color indexed="8"/>
      <name val="Times New Roman"/>
      <family val="1"/>
    </font>
    <font>
      <sz val="9"/>
      <color indexed="8"/>
      <name val="Times New Roman"/>
      <family val="1"/>
    </font>
    <font>
      <sz val="10"/>
      <color indexed="8"/>
      <name val="Arial"/>
      <family val="2"/>
    </font>
  </fonts>
  <fills count="2">
    <fill>
      <patternFill/>
    </fill>
    <fill>
      <patternFill patternType="gray125"/>
    </fill>
  </fills>
  <borders count="9">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3" fontId="8" fillId="0" borderId="0">
      <alignment/>
      <protection/>
    </xf>
    <xf numFmtId="0" fontId="0" fillId="0" borderId="0">
      <alignment/>
      <protection/>
    </xf>
    <xf numFmtId="9" fontId="0" fillId="0" borderId="0" applyFont="0" applyFill="0" applyBorder="0" applyAlignment="0" applyProtection="0"/>
  </cellStyleXfs>
  <cellXfs count="126">
    <xf numFmtId="0" fontId="0" fillId="0" borderId="0" xfId="0" applyAlignment="1">
      <alignment/>
    </xf>
    <xf numFmtId="179" fontId="3" fillId="0" borderId="1" xfId="15" applyNumberFormat="1" applyFont="1" applyFill="1" applyBorder="1" applyAlignment="1">
      <alignment horizontal="center"/>
    </xf>
    <xf numFmtId="179" fontId="3" fillId="0" borderId="0" xfId="15" applyNumberFormat="1" applyFont="1" applyFill="1" applyAlignment="1">
      <alignment/>
    </xf>
    <xf numFmtId="179" fontId="3" fillId="0" borderId="0" xfId="15" applyNumberFormat="1" applyFont="1" applyBorder="1" applyAlignment="1">
      <alignment horizontal="center"/>
    </xf>
    <xf numFmtId="0" fontId="3" fillId="0" borderId="0" xfId="24" applyFont="1">
      <alignment/>
      <protection/>
    </xf>
    <xf numFmtId="0" fontId="3" fillId="0" borderId="0" xfId="24" applyFont="1" applyAlignment="1">
      <alignment horizontal="center"/>
      <protection/>
    </xf>
    <xf numFmtId="0" fontId="4" fillId="0" borderId="0" xfId="24" applyFont="1" applyAlignment="1">
      <alignment/>
      <protection/>
    </xf>
    <xf numFmtId="0" fontId="5" fillId="0" borderId="0" xfId="24" applyFont="1" applyAlignment="1" quotePrefix="1">
      <alignment/>
      <protection/>
    </xf>
    <xf numFmtId="0" fontId="4" fillId="0" borderId="0" xfId="24" applyFont="1">
      <alignment/>
      <protection/>
    </xf>
    <xf numFmtId="0" fontId="6" fillId="0" borderId="0" xfId="24" applyFont="1" applyAlignment="1">
      <alignment horizontal="center"/>
      <protection/>
    </xf>
    <xf numFmtId="179" fontId="3" fillId="0" borderId="0" xfId="15" applyNumberFormat="1" applyFont="1" applyAlignment="1">
      <alignment/>
    </xf>
    <xf numFmtId="179" fontId="3" fillId="0" borderId="0" xfId="15" applyNumberFormat="1" applyFont="1" applyAlignment="1">
      <alignment horizontal="center"/>
    </xf>
    <xf numFmtId="179" fontId="3" fillId="0" borderId="2" xfId="15" applyNumberFormat="1" applyFont="1" applyBorder="1" applyAlignment="1">
      <alignment/>
    </xf>
    <xf numFmtId="179" fontId="3" fillId="0" borderId="2" xfId="15" applyNumberFormat="1" applyFont="1" applyBorder="1" applyAlignment="1">
      <alignment horizontal="center"/>
    </xf>
    <xf numFmtId="179" fontId="3" fillId="0" borderId="3" xfId="15" applyNumberFormat="1" applyFont="1" applyBorder="1" applyAlignment="1">
      <alignment horizontal="center"/>
    </xf>
    <xf numFmtId="179" fontId="3" fillId="0" borderId="0" xfId="15" applyNumberFormat="1" applyFont="1" applyBorder="1" applyAlignment="1">
      <alignment/>
    </xf>
    <xf numFmtId="16" fontId="3" fillId="0" borderId="0" xfId="24" applyNumberFormat="1" applyFont="1" applyAlignment="1">
      <alignment horizontal="center"/>
      <protection/>
    </xf>
    <xf numFmtId="179" fontId="4" fillId="0" borderId="0" xfId="15" applyNumberFormat="1" applyFont="1" applyAlignment="1">
      <alignment/>
    </xf>
    <xf numFmtId="179" fontId="3" fillId="0" borderId="4" xfId="15" applyNumberFormat="1" applyFont="1" applyBorder="1" applyAlignment="1">
      <alignment/>
    </xf>
    <xf numFmtId="179" fontId="3" fillId="0" borderId="5" xfId="15" applyNumberFormat="1" applyFont="1" applyBorder="1" applyAlignment="1">
      <alignment/>
    </xf>
    <xf numFmtId="179" fontId="3" fillId="0" borderId="6" xfId="15" applyNumberFormat="1" applyFont="1" applyBorder="1" applyAlignment="1">
      <alignment/>
    </xf>
    <xf numFmtId="179" fontId="4" fillId="0" borderId="0" xfId="15" applyNumberFormat="1" applyFont="1" applyBorder="1" applyAlignment="1">
      <alignment/>
    </xf>
    <xf numFmtId="179" fontId="3" fillId="0" borderId="1" xfId="15" applyNumberFormat="1" applyFont="1" applyBorder="1" applyAlignment="1">
      <alignment/>
    </xf>
    <xf numFmtId="179" fontId="3" fillId="0" borderId="0" xfId="15" applyNumberFormat="1" applyFont="1" applyAlignment="1">
      <alignment horizontal="right"/>
    </xf>
    <xf numFmtId="179" fontId="3" fillId="0" borderId="3" xfId="15" applyNumberFormat="1" applyFont="1" applyBorder="1" applyAlignment="1">
      <alignment/>
    </xf>
    <xf numFmtId="0" fontId="3" fillId="0" borderId="0" xfId="24" applyFont="1" applyAlignment="1">
      <alignment horizontal="right"/>
      <protection/>
    </xf>
    <xf numFmtId="179" fontId="4" fillId="0" borderId="0" xfId="24" applyNumberFormat="1" applyFont="1">
      <alignment/>
      <protection/>
    </xf>
    <xf numFmtId="179" fontId="3" fillId="0" borderId="0" xfId="24" applyNumberFormat="1" applyFont="1" applyAlignment="1">
      <alignment horizontal="center"/>
      <protection/>
    </xf>
    <xf numFmtId="206" fontId="3" fillId="0" borderId="0" xfId="24" applyNumberFormat="1" applyFont="1" applyAlignment="1">
      <alignment horizontal="center"/>
      <protection/>
    </xf>
    <xf numFmtId="179" fontId="3" fillId="0" borderId="0" xfId="24" applyNumberFormat="1" applyFont="1">
      <alignment/>
      <protection/>
    </xf>
    <xf numFmtId="43" fontId="3" fillId="0" borderId="0" xfId="15" applyFont="1" applyAlignment="1">
      <alignment horizontal="center"/>
    </xf>
    <xf numFmtId="43" fontId="3" fillId="0" borderId="0" xfId="24" applyNumberFormat="1" applyFont="1" applyAlignment="1">
      <alignment horizontal="center"/>
      <protection/>
    </xf>
    <xf numFmtId="43" fontId="3" fillId="0" borderId="0" xfId="24" applyNumberFormat="1" applyFont="1">
      <alignment/>
      <protection/>
    </xf>
    <xf numFmtId="0" fontId="5" fillId="0" borderId="0" xfId="24" applyFont="1" applyAlignment="1">
      <alignment/>
      <protection/>
    </xf>
    <xf numFmtId="0" fontId="3" fillId="0" borderId="0" xfId="24" applyFont="1" applyAlignment="1">
      <alignment horizontal="justify"/>
      <protection/>
    </xf>
    <xf numFmtId="0" fontId="3" fillId="0" borderId="0" xfId="24" applyFont="1" applyFill="1">
      <alignment/>
      <protection/>
    </xf>
    <xf numFmtId="0" fontId="3" fillId="0" borderId="0" xfId="24" applyFont="1" applyFill="1" applyAlignment="1">
      <alignment horizontal="center"/>
      <protection/>
    </xf>
    <xf numFmtId="0" fontId="3" fillId="0" borderId="0" xfId="24" applyFont="1" applyBorder="1">
      <alignment/>
      <protection/>
    </xf>
    <xf numFmtId="0" fontId="4" fillId="0" borderId="0" xfId="24" applyFont="1" applyAlignment="1">
      <alignment horizontal="left"/>
      <protection/>
    </xf>
    <xf numFmtId="0" fontId="5" fillId="0" borderId="0" xfId="24" applyFont="1" applyAlignment="1">
      <alignment horizontal="left"/>
      <protection/>
    </xf>
    <xf numFmtId="0" fontId="4" fillId="0" borderId="0" xfId="24" applyFont="1" applyAlignment="1" quotePrefix="1">
      <alignment horizontal="left"/>
      <protection/>
    </xf>
    <xf numFmtId="0" fontId="4" fillId="0" borderId="0" xfId="24" applyFont="1" applyFill="1">
      <alignment/>
      <protection/>
    </xf>
    <xf numFmtId="0" fontId="3" fillId="0" borderId="0" xfId="24" applyFont="1" applyFill="1" quotePrefix="1">
      <alignment/>
      <protection/>
    </xf>
    <xf numFmtId="41" fontId="3" fillId="0" borderId="0" xfId="24" applyNumberFormat="1" applyFont="1" applyFill="1">
      <alignment/>
      <protection/>
    </xf>
    <xf numFmtId="41" fontId="3" fillId="0" borderId="0" xfId="24" applyNumberFormat="1" applyFont="1" applyFill="1" applyBorder="1">
      <alignment/>
      <protection/>
    </xf>
    <xf numFmtId="41" fontId="3" fillId="0" borderId="1" xfId="24" applyNumberFormat="1" applyFont="1" applyFill="1" applyBorder="1">
      <alignment/>
      <protection/>
    </xf>
    <xf numFmtId="15" fontId="3" fillId="0" borderId="0" xfId="24" applyNumberFormat="1" applyFont="1" applyAlignment="1">
      <alignment horizontal="center"/>
      <protection/>
    </xf>
    <xf numFmtId="15" fontId="3" fillId="0" borderId="0" xfId="24" applyNumberFormat="1" applyFont="1" applyAlignment="1" quotePrefix="1">
      <alignment horizontal="center"/>
      <protection/>
    </xf>
    <xf numFmtId="40" fontId="3" fillId="0" borderId="0" xfId="15" applyNumberFormat="1" applyFont="1" applyFill="1" applyBorder="1" applyAlignment="1">
      <alignment/>
    </xf>
    <xf numFmtId="179" fontId="3" fillId="0" borderId="0" xfId="15" applyNumberFormat="1" applyFont="1" applyAlignment="1">
      <alignment horizontal="justify"/>
    </xf>
    <xf numFmtId="0" fontId="3" fillId="0" borderId="0" xfId="24" applyFont="1" applyAlignment="1">
      <alignment horizontal="left"/>
      <protection/>
    </xf>
    <xf numFmtId="179" fontId="3" fillId="0" borderId="0" xfId="15" applyNumberFormat="1" applyFont="1" applyAlignment="1">
      <alignment/>
    </xf>
    <xf numFmtId="179" fontId="3" fillId="0" borderId="0" xfId="15" applyNumberFormat="1" applyFont="1" applyAlignment="1" quotePrefix="1">
      <alignment/>
    </xf>
    <xf numFmtId="38" fontId="3" fillId="0" borderId="0" xfId="15" applyNumberFormat="1" applyFont="1" applyFill="1" applyBorder="1" applyAlignment="1">
      <alignment/>
    </xf>
    <xf numFmtId="38" fontId="3" fillId="0" borderId="1" xfId="15" applyNumberFormat="1" applyFont="1" applyFill="1" applyBorder="1" applyAlignment="1">
      <alignment/>
    </xf>
    <xf numFmtId="179" fontId="4" fillId="0" borderId="0" xfId="15" applyNumberFormat="1" applyFont="1" applyAlignment="1">
      <alignment horizontal="center"/>
    </xf>
    <xf numFmtId="0" fontId="4" fillId="0" borderId="0" xfId="24" applyFont="1" applyAlignment="1">
      <alignment horizontal="center"/>
      <protection/>
    </xf>
    <xf numFmtId="179" fontId="3" fillId="0" borderId="0" xfId="15" applyNumberFormat="1" applyFont="1" applyBorder="1" applyAlignment="1">
      <alignment/>
    </xf>
    <xf numFmtId="179" fontId="4" fillId="0" borderId="0" xfId="15" applyNumberFormat="1" applyFont="1" applyBorder="1" applyAlignment="1">
      <alignment/>
    </xf>
    <xf numFmtId="179" fontId="4" fillId="0" borderId="0" xfId="15" applyNumberFormat="1" applyFont="1" applyAlignment="1">
      <alignment/>
    </xf>
    <xf numFmtId="0" fontId="3" fillId="0" borderId="0" xfId="15" applyNumberFormat="1" applyFont="1" applyBorder="1" applyAlignment="1">
      <alignment horizontal="center"/>
    </xf>
    <xf numFmtId="0" fontId="7" fillId="0" borderId="0" xfId="24" applyFont="1">
      <alignment/>
      <protection/>
    </xf>
    <xf numFmtId="0" fontId="7" fillId="0" borderId="0" xfId="24" applyFont="1" applyAlignment="1">
      <alignment horizontal="center"/>
      <protection/>
    </xf>
    <xf numFmtId="0" fontId="9" fillId="0" borderId="0" xfId="24" applyFont="1">
      <alignment/>
      <protection/>
    </xf>
    <xf numFmtId="15" fontId="7" fillId="0" borderId="0" xfId="24" applyNumberFormat="1" applyFont="1" applyAlignment="1">
      <alignment horizontal="center"/>
      <protection/>
    </xf>
    <xf numFmtId="15" fontId="7" fillId="0" borderId="0" xfId="24" applyNumberFormat="1" applyFont="1" applyAlignment="1" quotePrefix="1">
      <alignment horizontal="center"/>
      <protection/>
    </xf>
    <xf numFmtId="0" fontId="10" fillId="0" borderId="0" xfId="24" applyFont="1" applyAlignment="1">
      <alignment horizontal="center"/>
      <protection/>
    </xf>
    <xf numFmtId="41" fontId="10" fillId="0" borderId="7" xfId="24" applyNumberFormat="1" applyFont="1" applyBorder="1" applyAlignment="1">
      <alignment horizontal="center"/>
      <protection/>
    </xf>
    <xf numFmtId="41" fontId="7" fillId="0" borderId="0" xfId="24" applyNumberFormat="1" applyFont="1">
      <alignment/>
      <protection/>
    </xf>
    <xf numFmtId="213" fontId="10" fillId="0" borderId="0" xfId="24" applyNumberFormat="1" applyFont="1" applyBorder="1" applyAlignment="1">
      <alignment horizontal="center"/>
      <protection/>
    </xf>
    <xf numFmtId="0" fontId="7" fillId="0" borderId="0" xfId="24" applyFont="1" quotePrefix="1">
      <alignment/>
      <protection/>
    </xf>
    <xf numFmtId="41" fontId="10" fillId="0" borderId="0" xfId="24" applyNumberFormat="1" applyFont="1" applyAlignment="1">
      <alignment horizontal="center"/>
      <protection/>
    </xf>
    <xf numFmtId="43" fontId="7" fillId="0" borderId="0" xfId="15" applyNumberFormat="1" applyFont="1" applyAlignment="1">
      <alignment/>
    </xf>
    <xf numFmtId="43" fontId="7" fillId="0" borderId="0" xfId="24" applyNumberFormat="1" applyFont="1">
      <alignment/>
      <protection/>
    </xf>
    <xf numFmtId="179" fontId="7" fillId="0" borderId="0" xfId="15" applyNumberFormat="1" applyFont="1" applyAlignment="1">
      <alignment/>
    </xf>
    <xf numFmtId="179" fontId="7" fillId="0" borderId="0" xfId="15" applyNumberFormat="1" applyFont="1" applyAlignment="1">
      <alignment horizontal="center"/>
    </xf>
    <xf numFmtId="43" fontId="7" fillId="0" borderId="0" xfId="15" applyFont="1" applyFill="1" applyBorder="1" applyAlignment="1">
      <alignment/>
    </xf>
    <xf numFmtId="179" fontId="7" fillId="0" borderId="0" xfId="15" applyNumberFormat="1" applyFont="1" applyFill="1" applyAlignment="1">
      <alignment/>
    </xf>
    <xf numFmtId="43" fontId="7" fillId="0" borderId="0" xfId="15" applyFont="1" applyAlignment="1">
      <alignment/>
    </xf>
    <xf numFmtId="43" fontId="7" fillId="0" borderId="0" xfId="15" applyFont="1" applyAlignment="1">
      <alignment horizontal="center"/>
    </xf>
    <xf numFmtId="43" fontId="7" fillId="0" borderId="0" xfId="15" applyFont="1" applyBorder="1" applyAlignment="1">
      <alignment/>
    </xf>
    <xf numFmtId="179" fontId="7" fillId="0" borderId="0" xfId="15" applyNumberFormat="1" applyFont="1" applyBorder="1" applyAlignment="1">
      <alignment/>
    </xf>
    <xf numFmtId="43" fontId="7" fillId="0" borderId="0" xfId="15" applyFont="1" applyBorder="1" applyAlignment="1">
      <alignment horizontal="center"/>
    </xf>
    <xf numFmtId="0" fontId="11" fillId="0" borderId="0" xfId="0" applyFont="1" applyAlignment="1">
      <alignment/>
    </xf>
    <xf numFmtId="0" fontId="3" fillId="0" borderId="0" xfId="24" applyFont="1" applyAlignment="1">
      <alignment vertical="top" wrapText="1"/>
      <protection/>
    </xf>
    <xf numFmtId="179" fontId="0" fillId="0" borderId="0" xfId="0" applyNumberFormat="1" applyAlignment="1">
      <alignment/>
    </xf>
    <xf numFmtId="179" fontId="3" fillId="0" borderId="0" xfId="15" applyNumberFormat="1" applyFont="1" applyAlignment="1">
      <alignment horizontal="center" wrapText="1"/>
    </xf>
    <xf numFmtId="179" fontId="3" fillId="0" borderId="0" xfId="15" applyNumberFormat="1" applyFont="1" applyAlignment="1" quotePrefix="1">
      <alignment horizontal="center"/>
    </xf>
    <xf numFmtId="179" fontId="3" fillId="0" borderId="4" xfId="15" applyNumberFormat="1" applyFont="1" applyBorder="1" applyAlignment="1" quotePrefix="1">
      <alignment horizontal="center"/>
    </xf>
    <xf numFmtId="179" fontId="3" fillId="0" borderId="5" xfId="15" applyNumberFormat="1" applyFont="1" applyBorder="1" applyAlignment="1" quotePrefix="1">
      <alignment horizontal="center"/>
    </xf>
    <xf numFmtId="179" fontId="3" fillId="0" borderId="5" xfId="15" applyNumberFormat="1" applyFont="1" applyBorder="1" applyAlignment="1">
      <alignment horizontal="center"/>
    </xf>
    <xf numFmtId="179" fontId="3" fillId="0" borderId="0" xfId="15" applyNumberFormat="1" applyFont="1" applyBorder="1" applyAlignment="1" quotePrefix="1">
      <alignment horizontal="center"/>
    </xf>
    <xf numFmtId="179" fontId="3" fillId="0" borderId="6" xfId="15" applyNumberFormat="1" applyFont="1" applyBorder="1" applyAlignment="1" quotePrefix="1">
      <alignment horizontal="center"/>
    </xf>
    <xf numFmtId="0" fontId="3" fillId="0" borderId="0" xfId="24" applyFont="1" applyAlignment="1">
      <alignment horizontal="left" vertical="top" wrapText="1"/>
      <protection/>
    </xf>
    <xf numFmtId="0" fontId="3" fillId="0" borderId="0" xfId="24" applyFont="1" applyAlignment="1">
      <alignment horizontal="center" vertical="top" wrapText="1"/>
      <protection/>
    </xf>
    <xf numFmtId="0" fontId="4" fillId="0" borderId="0" xfId="24" applyFont="1" applyAlignment="1">
      <alignment horizontal="left" vertical="top" wrapText="1"/>
      <protection/>
    </xf>
    <xf numFmtId="0" fontId="4" fillId="0" borderId="0" xfId="24" applyFont="1" applyAlignment="1">
      <alignment horizontal="center" vertical="top" wrapText="1"/>
      <protection/>
    </xf>
    <xf numFmtId="0" fontId="3" fillId="0" borderId="0" xfId="24" applyFont="1" applyAlignment="1">
      <alignment horizontal="left" vertical="center" wrapText="1"/>
      <protection/>
    </xf>
    <xf numFmtId="0" fontId="3" fillId="0" borderId="0" xfId="24" applyFont="1" applyAlignment="1">
      <alignment horizontal="center" vertical="center" wrapText="1"/>
      <protection/>
    </xf>
    <xf numFmtId="179" fontId="3" fillId="0" borderId="8" xfId="15" applyNumberFormat="1" applyFont="1" applyBorder="1" applyAlignment="1">
      <alignment horizontal="center"/>
    </xf>
    <xf numFmtId="37" fontId="7" fillId="0" borderId="0" xfId="15" applyNumberFormat="1" applyFont="1" applyFill="1" applyBorder="1" applyAlignment="1">
      <alignment/>
    </xf>
    <xf numFmtId="3" fontId="3" fillId="0" borderId="0" xfId="24" applyNumberFormat="1" applyFont="1" applyAlignment="1">
      <alignment horizontal="center" vertical="top" wrapText="1"/>
      <protection/>
    </xf>
    <xf numFmtId="3" fontId="3" fillId="0" borderId="0" xfId="24" applyNumberFormat="1" applyFont="1" applyAlignment="1">
      <alignment horizontal="center"/>
      <protection/>
    </xf>
    <xf numFmtId="3" fontId="3" fillId="0" borderId="8" xfId="24" applyNumberFormat="1" applyFont="1" applyBorder="1" applyAlignment="1">
      <alignment horizontal="center" vertical="top" wrapText="1"/>
      <protection/>
    </xf>
    <xf numFmtId="37" fontId="3" fillId="0" borderId="0" xfId="24" applyNumberFormat="1" applyFont="1" applyAlignment="1">
      <alignment horizontal="center" vertical="top" wrapText="1"/>
      <protection/>
    </xf>
    <xf numFmtId="37" fontId="3" fillId="0" borderId="8" xfId="24" applyNumberFormat="1" applyFont="1" applyBorder="1" applyAlignment="1">
      <alignment horizontal="center" vertical="top" wrapText="1"/>
      <protection/>
    </xf>
    <xf numFmtId="3" fontId="3" fillId="0" borderId="0" xfId="24" applyNumberFormat="1" applyFont="1" applyBorder="1" applyAlignment="1">
      <alignment horizontal="center" vertical="top" wrapText="1"/>
      <protection/>
    </xf>
    <xf numFmtId="3" fontId="3" fillId="0" borderId="0" xfId="24" applyNumberFormat="1" applyFont="1">
      <alignment/>
      <protection/>
    </xf>
    <xf numFmtId="2" fontId="7" fillId="0" borderId="0" xfId="15" applyNumberFormat="1" applyFont="1" applyBorder="1" applyAlignment="1">
      <alignment horizontal="center"/>
    </xf>
    <xf numFmtId="2" fontId="11" fillId="0" borderId="0" xfId="0" applyNumberFormat="1" applyFont="1" applyAlignment="1">
      <alignment/>
    </xf>
    <xf numFmtId="214" fontId="7" fillId="0" borderId="0" xfId="15" applyNumberFormat="1" applyFont="1" applyBorder="1" applyAlignment="1">
      <alignment horizontal="center"/>
    </xf>
    <xf numFmtId="214" fontId="7" fillId="0" borderId="0" xfId="15" applyNumberFormat="1" applyFont="1" applyFill="1" applyBorder="1" applyAlignment="1">
      <alignment horizontal="center"/>
    </xf>
    <xf numFmtId="214" fontId="7" fillId="0" borderId="0" xfId="15" applyNumberFormat="1" applyFont="1" applyAlignment="1">
      <alignment horizontal="center"/>
    </xf>
    <xf numFmtId="37" fontId="3" fillId="0" borderId="0" xfId="24" applyNumberFormat="1" applyFont="1" applyFill="1">
      <alignment/>
      <protection/>
    </xf>
    <xf numFmtId="37" fontId="3" fillId="0" borderId="3" xfId="24" applyNumberFormat="1" applyFont="1" applyFill="1" applyBorder="1">
      <alignment/>
      <protection/>
    </xf>
    <xf numFmtId="37" fontId="3" fillId="0" borderId="0" xfId="24" applyNumberFormat="1" applyFont="1" applyFill="1" applyBorder="1">
      <alignment/>
      <protection/>
    </xf>
    <xf numFmtId="37" fontId="3" fillId="0" borderId="8" xfId="24" applyNumberFormat="1" applyFont="1" applyFill="1" applyBorder="1">
      <alignment/>
      <protection/>
    </xf>
    <xf numFmtId="37" fontId="3" fillId="0" borderId="0" xfId="24" applyNumberFormat="1" applyFont="1">
      <alignment/>
      <protection/>
    </xf>
    <xf numFmtId="38" fontId="3" fillId="0" borderId="0" xfId="24" applyNumberFormat="1" applyFont="1">
      <alignment/>
      <protection/>
    </xf>
    <xf numFmtId="37" fontId="3" fillId="0" borderId="1" xfId="24" applyNumberFormat="1" applyFont="1" applyFill="1" applyBorder="1">
      <alignment/>
      <protection/>
    </xf>
    <xf numFmtId="37" fontId="3" fillId="0" borderId="0" xfId="24" applyNumberFormat="1" applyFont="1" applyFill="1" applyAlignment="1">
      <alignment/>
      <protection/>
    </xf>
    <xf numFmtId="0" fontId="3" fillId="0" borderId="0" xfId="24" applyFont="1" applyAlignment="1">
      <alignment horizontal="center"/>
      <protection/>
    </xf>
    <xf numFmtId="179" fontId="3" fillId="0" borderId="0" xfId="15" applyNumberFormat="1" applyFont="1" applyAlignment="1">
      <alignment horizontal="center" wrapText="1"/>
    </xf>
    <xf numFmtId="0" fontId="3" fillId="0" borderId="0" xfId="24" applyFont="1" applyAlignment="1">
      <alignment horizontal="left" vertical="top" wrapText="1"/>
      <protection/>
    </xf>
    <xf numFmtId="0" fontId="4" fillId="0" borderId="0" xfId="24" applyFont="1" applyAlignment="1">
      <alignment horizontal="left" vertical="top" wrapText="1"/>
      <protection/>
    </xf>
    <xf numFmtId="0" fontId="3" fillId="0" borderId="0" xfId="24" applyFont="1" applyAlignment="1">
      <alignment horizontal="left" vertical="center" wrapText="1"/>
      <protection/>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onsol_PL-CF-2003(SC)" xfId="22"/>
    <cellStyle name="Normal_Financial Statm" xfId="23"/>
    <cellStyle name="Normal_GW 1Q2005 Qtrly Rp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60</xdr:row>
      <xdr:rowOff>47625</xdr:rowOff>
    </xdr:from>
    <xdr:ext cx="76200" cy="200025"/>
    <xdr:sp>
      <xdr:nvSpPr>
        <xdr:cNvPr id="1" name="TextBox 2"/>
        <xdr:cNvSpPr txBox="1">
          <a:spLocks noChangeArrowheads="1"/>
        </xdr:cNvSpPr>
      </xdr:nvSpPr>
      <xdr:spPr>
        <a:xfrm>
          <a:off x="3314700" y="9601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57150</xdr:colOff>
      <xdr:row>53</xdr:row>
      <xdr:rowOff>57150</xdr:rowOff>
    </xdr:from>
    <xdr:to>
      <xdr:col>8</xdr:col>
      <xdr:colOff>704850</xdr:colOff>
      <xdr:row>56</xdr:row>
      <xdr:rowOff>85725</xdr:rowOff>
    </xdr:to>
    <xdr:sp>
      <xdr:nvSpPr>
        <xdr:cNvPr id="2" name="TextBox 3"/>
        <xdr:cNvSpPr txBox="1">
          <a:spLocks noChangeArrowheads="1"/>
        </xdr:cNvSpPr>
      </xdr:nvSpPr>
      <xdr:spPr>
        <a:xfrm>
          <a:off x="57150" y="8477250"/>
          <a:ext cx="6381750" cy="5143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audited financial statements for the year ended 31 January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65</xdr:row>
      <xdr:rowOff>47625</xdr:rowOff>
    </xdr:from>
    <xdr:ext cx="76200" cy="200025"/>
    <xdr:sp>
      <xdr:nvSpPr>
        <xdr:cNvPr id="1" name="TextBox 2"/>
        <xdr:cNvSpPr txBox="1">
          <a:spLocks noChangeArrowheads="1"/>
        </xdr:cNvSpPr>
      </xdr:nvSpPr>
      <xdr:spPr>
        <a:xfrm>
          <a:off x="4705350" y="10448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54</xdr:row>
      <xdr:rowOff>47625</xdr:rowOff>
    </xdr:from>
    <xdr:to>
      <xdr:col>5</xdr:col>
      <xdr:colOff>19050</xdr:colOff>
      <xdr:row>56</xdr:row>
      <xdr:rowOff>95250</xdr:rowOff>
    </xdr:to>
    <xdr:sp>
      <xdr:nvSpPr>
        <xdr:cNvPr id="2" name="TextBox 3"/>
        <xdr:cNvSpPr txBox="1">
          <a:spLocks noChangeArrowheads="1"/>
        </xdr:cNvSpPr>
      </xdr:nvSpPr>
      <xdr:spPr>
        <a:xfrm>
          <a:off x="0" y="8667750"/>
          <a:ext cx="6162675" cy="3714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audited financial statements for the year ended 31 January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57150</xdr:rowOff>
    </xdr:from>
    <xdr:to>
      <xdr:col>8</xdr:col>
      <xdr:colOff>0</xdr:colOff>
      <xdr:row>24</xdr:row>
      <xdr:rowOff>152400</xdr:rowOff>
    </xdr:to>
    <xdr:sp>
      <xdr:nvSpPr>
        <xdr:cNvPr id="1" name="TextBox 1"/>
        <xdr:cNvSpPr txBox="1">
          <a:spLocks noChangeArrowheads="1"/>
        </xdr:cNvSpPr>
      </xdr:nvSpPr>
      <xdr:spPr>
        <a:xfrm>
          <a:off x="9525" y="3638550"/>
          <a:ext cx="693420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January 2006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77</xdr:row>
      <xdr:rowOff>47625</xdr:rowOff>
    </xdr:from>
    <xdr:ext cx="76200" cy="200025"/>
    <xdr:sp>
      <xdr:nvSpPr>
        <xdr:cNvPr id="1" name="TextBox 2"/>
        <xdr:cNvSpPr txBox="1">
          <a:spLocks noChangeArrowheads="1"/>
        </xdr:cNvSpPr>
      </xdr:nvSpPr>
      <xdr:spPr>
        <a:xfrm>
          <a:off x="3305175" y="12553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69</xdr:row>
      <xdr:rowOff>76200</xdr:rowOff>
    </xdr:from>
    <xdr:to>
      <xdr:col>5</xdr:col>
      <xdr:colOff>838200</xdr:colOff>
      <xdr:row>73</xdr:row>
      <xdr:rowOff>28575</xdr:rowOff>
    </xdr:to>
    <xdr:sp>
      <xdr:nvSpPr>
        <xdr:cNvPr id="2" name="TextBox 3"/>
        <xdr:cNvSpPr txBox="1">
          <a:spLocks noChangeArrowheads="1"/>
        </xdr:cNvSpPr>
      </xdr:nvSpPr>
      <xdr:spPr>
        <a:xfrm>
          <a:off x="9525" y="11287125"/>
          <a:ext cx="5219700" cy="6000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January 2006 and the accompanying explanatory notes attached to the interim financial statements.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24</xdr:row>
      <xdr:rowOff>66675</xdr:rowOff>
    </xdr:from>
    <xdr:to>
      <xdr:col>8</xdr:col>
      <xdr:colOff>419100</xdr:colOff>
      <xdr:row>26</xdr:row>
      <xdr:rowOff>66675</xdr:rowOff>
    </xdr:to>
    <xdr:sp>
      <xdr:nvSpPr>
        <xdr:cNvPr id="1" name="Text 18"/>
        <xdr:cNvSpPr txBox="1">
          <a:spLocks noChangeArrowheads="1"/>
        </xdr:cNvSpPr>
      </xdr:nvSpPr>
      <xdr:spPr>
        <a:xfrm>
          <a:off x="314325" y="3952875"/>
          <a:ext cx="5886450" cy="3238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reports on the financial statements for the financial year ended 31 January 2006 were not qualified.</a:t>
          </a:r>
        </a:p>
      </xdr:txBody>
    </xdr:sp>
    <xdr:clientData/>
  </xdr:twoCellAnchor>
  <xdr:twoCellAnchor>
    <xdr:from>
      <xdr:col>1</xdr:col>
      <xdr:colOff>9525</xdr:colOff>
      <xdr:row>53</xdr:row>
      <xdr:rowOff>0</xdr:rowOff>
    </xdr:from>
    <xdr:to>
      <xdr:col>8</xdr:col>
      <xdr:colOff>409575</xdr:colOff>
      <xdr:row>55</xdr:row>
      <xdr:rowOff>133350</xdr:rowOff>
    </xdr:to>
    <xdr:sp>
      <xdr:nvSpPr>
        <xdr:cNvPr id="2" name="Text 18"/>
        <xdr:cNvSpPr txBox="1">
          <a:spLocks noChangeArrowheads="1"/>
        </xdr:cNvSpPr>
      </xdr:nvSpPr>
      <xdr:spPr>
        <a:xfrm>
          <a:off x="314325" y="8582025"/>
          <a:ext cx="58769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carry out any valuation on the property, plant and equipment since the listing of the Company on 16 August 2004.</a:t>
          </a:r>
        </a:p>
      </xdr:txBody>
    </xdr:sp>
    <xdr:clientData/>
  </xdr:twoCellAnchor>
  <xdr:twoCellAnchor>
    <xdr:from>
      <xdr:col>1</xdr:col>
      <xdr:colOff>9525</xdr:colOff>
      <xdr:row>70</xdr:row>
      <xdr:rowOff>0</xdr:rowOff>
    </xdr:from>
    <xdr:to>
      <xdr:col>8</xdr:col>
      <xdr:colOff>419100</xdr:colOff>
      <xdr:row>70</xdr:row>
      <xdr:rowOff>0</xdr:rowOff>
    </xdr:to>
    <xdr:sp>
      <xdr:nvSpPr>
        <xdr:cNvPr id="3" name="Text 18"/>
        <xdr:cNvSpPr txBox="1">
          <a:spLocks noChangeArrowheads="1"/>
        </xdr:cNvSpPr>
      </xdr:nvSpPr>
      <xdr:spPr>
        <a:xfrm>
          <a:off x="314325" y="11334750"/>
          <a:ext cx="5886450" cy="0"/>
        </a:xfrm>
        <a:prstGeom prst="rect">
          <a:avLst/>
        </a:prstGeom>
        <a:solidFill>
          <a:srgbClr val="FFFFFF"/>
        </a:solidFill>
        <a:ln w="1" cmpd="sng">
          <a:noFill/>
        </a:ln>
      </xdr:spPr>
      <xdr:txBody>
        <a:bodyPr vertOverflow="clip" wrap="square"/>
        <a:p>
          <a:pPr algn="just">
            <a:defRPr/>
          </a:pPr>
          <a:r>
            <a:rPr lang="en-US" cap="none" sz="1000" b="0" i="0" u="none" baseline="0"/>
            <a:t>Comcorp was successully listed on the Second Board of Bursa Malaysia on 16 August 2004. The listing and quotation for the entire issued and paid-up share capital of Comcorp consists of:-
Public issue of 19,420,000 new ordinary shares of RM0.50 each at an issue price of RM0.85 per ordinary share payable in full on application comprising:-
  - 6,920,000 new ordinary shares of RM0.50 each available for application by the eligible directors, employees and business partners of Comcorp and its subsidisries;
  - 6,500,000 new ordinary shares of RM0.50 each to identified investors by way of private placement; and
  - 6,000,000 new ordinary shares of RM0.50 each available for application by the Malaysian public.
and
Offer for Sale of 9,220,000 new ordinary shares of RM0.50 each to identified investors by way of private placement at an offer price of RM0.85 per ordinary share payable in full on application pursuant to its listing on the Second Board of the Bursa Malaysia. </a:t>
          </a:r>
        </a:p>
      </xdr:txBody>
    </xdr:sp>
    <xdr:clientData/>
  </xdr:twoCellAnchor>
  <xdr:twoCellAnchor>
    <xdr:from>
      <xdr:col>1</xdr:col>
      <xdr:colOff>9525</xdr:colOff>
      <xdr:row>66</xdr:row>
      <xdr:rowOff>9525</xdr:rowOff>
    </xdr:from>
    <xdr:to>
      <xdr:col>8</xdr:col>
      <xdr:colOff>457200</xdr:colOff>
      <xdr:row>69</xdr:row>
      <xdr:rowOff>133350</xdr:rowOff>
    </xdr:to>
    <xdr:sp>
      <xdr:nvSpPr>
        <xdr:cNvPr id="4" name="Text 18"/>
        <xdr:cNvSpPr txBox="1">
          <a:spLocks noChangeArrowheads="1"/>
        </xdr:cNvSpPr>
      </xdr:nvSpPr>
      <xdr:spPr>
        <a:xfrm>
          <a:off x="314325" y="10696575"/>
          <a:ext cx="5924550" cy="609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composition of the Group during the quarter under review.
</a:t>
          </a:r>
        </a:p>
      </xdr:txBody>
    </xdr:sp>
    <xdr:clientData/>
  </xdr:twoCellAnchor>
  <xdr:twoCellAnchor>
    <xdr:from>
      <xdr:col>1</xdr:col>
      <xdr:colOff>9525</xdr:colOff>
      <xdr:row>73</xdr:row>
      <xdr:rowOff>9525</xdr:rowOff>
    </xdr:from>
    <xdr:to>
      <xdr:col>8</xdr:col>
      <xdr:colOff>485775</xdr:colOff>
      <xdr:row>75</xdr:row>
      <xdr:rowOff>76200</xdr:rowOff>
    </xdr:to>
    <xdr:sp>
      <xdr:nvSpPr>
        <xdr:cNvPr id="5" name="Text 18"/>
        <xdr:cNvSpPr txBox="1">
          <a:spLocks noChangeArrowheads="1"/>
        </xdr:cNvSpPr>
      </xdr:nvSpPr>
      <xdr:spPr>
        <a:xfrm>
          <a:off x="314325" y="11830050"/>
          <a:ext cx="5953125" cy="390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30 April 2006, total bank guarantee outstanding relating to performance and tenders amounted to RM8.555 million.</a:t>
          </a:r>
        </a:p>
      </xdr:txBody>
    </xdr:sp>
    <xdr:clientData/>
  </xdr:twoCellAnchor>
  <xdr:twoCellAnchor>
    <xdr:from>
      <xdr:col>1</xdr:col>
      <xdr:colOff>9525</xdr:colOff>
      <xdr:row>108</xdr:row>
      <xdr:rowOff>152400</xdr:rowOff>
    </xdr:from>
    <xdr:to>
      <xdr:col>8</xdr:col>
      <xdr:colOff>485775</xdr:colOff>
      <xdr:row>113</xdr:row>
      <xdr:rowOff>95250</xdr:rowOff>
    </xdr:to>
    <xdr:sp>
      <xdr:nvSpPr>
        <xdr:cNvPr id="6" name="Text 18"/>
        <xdr:cNvSpPr txBox="1">
          <a:spLocks noChangeArrowheads="1"/>
        </xdr:cNvSpPr>
      </xdr:nvSpPr>
      <xdr:spPr>
        <a:xfrm>
          <a:off x="314325" y="17916525"/>
          <a:ext cx="5953125" cy="7524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quarter under review, the Group recorded a revenue of RM80.349 million and loss before taxation of RM0.036 million as compared to a revenue of RM71.141 million and loss before taxation of RM2.925 million for the corresponding quarter in the preceding year. The improved performance in the Group's operating result is attributable to better profitability in the defence maintenance sector.</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117</xdr:row>
      <xdr:rowOff>38100</xdr:rowOff>
    </xdr:from>
    <xdr:to>
      <xdr:col>8</xdr:col>
      <xdr:colOff>476250</xdr:colOff>
      <xdr:row>120</xdr:row>
      <xdr:rowOff>114300</xdr:rowOff>
    </xdr:to>
    <xdr:sp>
      <xdr:nvSpPr>
        <xdr:cNvPr id="7" name="Text 18"/>
        <xdr:cNvSpPr txBox="1">
          <a:spLocks noChangeArrowheads="1"/>
        </xdr:cNvSpPr>
      </xdr:nvSpPr>
      <xdr:spPr>
        <a:xfrm>
          <a:off x="323850" y="19259550"/>
          <a:ext cx="5934075" cy="5619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recorded a loss before taxation of RM0.036 million in the current quarter as compared to a loss before taxation of RM2.925 million in the corresponding quarter in the preceding year. The reduced loss was mainly due to an increase in the turnover of higher contribution sector namely the defence maintenance sector.
</a:t>
          </a:r>
        </a:p>
      </xdr:txBody>
    </xdr:sp>
    <xdr:clientData/>
  </xdr:twoCellAnchor>
  <xdr:twoCellAnchor>
    <xdr:from>
      <xdr:col>1</xdr:col>
      <xdr:colOff>9525</xdr:colOff>
      <xdr:row>124</xdr:row>
      <xdr:rowOff>9525</xdr:rowOff>
    </xdr:from>
    <xdr:to>
      <xdr:col>8</xdr:col>
      <xdr:colOff>476250</xdr:colOff>
      <xdr:row>128</xdr:row>
      <xdr:rowOff>85725</xdr:rowOff>
    </xdr:to>
    <xdr:sp>
      <xdr:nvSpPr>
        <xdr:cNvPr id="8" name="Text 18"/>
        <xdr:cNvSpPr txBox="1">
          <a:spLocks noChangeArrowheads="1"/>
        </xdr:cNvSpPr>
      </xdr:nvSpPr>
      <xdr:spPr>
        <a:xfrm>
          <a:off x="314325" y="20364450"/>
          <a:ext cx="5943600" cy="7239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Barring unforeseen circumstances, the Group is expected to operate profitably in the ensuing year. The Group anticipated an increase in the turnover in the manufacturing sector and the communication and system integration and defence maintenance sectors are poised to benefit from the increase in ICT spending under the 9th Malaysian Plan.</a:t>
          </a:r>
        </a:p>
      </xdr:txBody>
    </xdr:sp>
    <xdr:clientData/>
  </xdr:twoCellAnchor>
  <xdr:twoCellAnchor>
    <xdr:from>
      <xdr:col>1</xdr:col>
      <xdr:colOff>9525</xdr:colOff>
      <xdr:row>51</xdr:row>
      <xdr:rowOff>0</xdr:rowOff>
    </xdr:from>
    <xdr:to>
      <xdr:col>8</xdr:col>
      <xdr:colOff>409575</xdr:colOff>
      <xdr:row>51</xdr:row>
      <xdr:rowOff>0</xdr:rowOff>
    </xdr:to>
    <xdr:sp>
      <xdr:nvSpPr>
        <xdr:cNvPr id="9" name="Text 18"/>
        <xdr:cNvSpPr txBox="1">
          <a:spLocks noChangeArrowheads="1"/>
        </xdr:cNvSpPr>
      </xdr:nvSpPr>
      <xdr:spPr>
        <a:xfrm>
          <a:off x="314325" y="8258175"/>
          <a:ext cx="5876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An interim dividend of 10.68% was declared and paid by Comintel Sdn Bhd to its shareholders on 12 May 2004 and 9 June 2004 respectively. </a:t>
          </a:r>
        </a:p>
      </xdr:txBody>
    </xdr:sp>
    <xdr:clientData/>
  </xdr:twoCellAnchor>
  <xdr:twoCellAnchor>
    <xdr:from>
      <xdr:col>1</xdr:col>
      <xdr:colOff>9525</xdr:colOff>
      <xdr:row>135</xdr:row>
      <xdr:rowOff>0</xdr:rowOff>
    </xdr:from>
    <xdr:to>
      <xdr:col>8</xdr:col>
      <xdr:colOff>523875</xdr:colOff>
      <xdr:row>135</xdr:row>
      <xdr:rowOff>0</xdr:rowOff>
    </xdr:to>
    <xdr:sp>
      <xdr:nvSpPr>
        <xdr:cNvPr id="10" name="Text 18"/>
        <xdr:cNvSpPr txBox="1">
          <a:spLocks noChangeArrowheads="1"/>
        </xdr:cNvSpPr>
      </xdr:nvSpPr>
      <xdr:spPr>
        <a:xfrm>
          <a:off x="314325" y="22136100"/>
          <a:ext cx="5991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150</xdr:row>
      <xdr:rowOff>9525</xdr:rowOff>
    </xdr:from>
    <xdr:to>
      <xdr:col>8</xdr:col>
      <xdr:colOff>371475</xdr:colOff>
      <xdr:row>153</xdr:row>
      <xdr:rowOff>0</xdr:rowOff>
    </xdr:to>
    <xdr:sp>
      <xdr:nvSpPr>
        <xdr:cNvPr id="11" name="Text 18"/>
        <xdr:cNvSpPr txBox="1">
          <a:spLocks noChangeArrowheads="1"/>
        </xdr:cNvSpPr>
      </xdr:nvSpPr>
      <xdr:spPr>
        <a:xfrm>
          <a:off x="314325" y="24431625"/>
          <a:ext cx="58388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was no sale of unquoted investments and/or properties for the current quarter and financial year to date except for those disclosed in notes 23 herein.</a:t>
          </a:r>
        </a:p>
      </xdr:txBody>
    </xdr:sp>
    <xdr:clientData/>
  </xdr:twoCellAnchor>
  <xdr:twoCellAnchor>
    <xdr:from>
      <xdr:col>1</xdr:col>
      <xdr:colOff>9525</xdr:colOff>
      <xdr:row>156</xdr:row>
      <xdr:rowOff>9525</xdr:rowOff>
    </xdr:from>
    <xdr:to>
      <xdr:col>8</xdr:col>
      <xdr:colOff>438150</xdr:colOff>
      <xdr:row>160</xdr:row>
      <xdr:rowOff>0</xdr:rowOff>
    </xdr:to>
    <xdr:sp>
      <xdr:nvSpPr>
        <xdr:cNvPr id="12" name="Text 18"/>
        <xdr:cNvSpPr txBox="1">
          <a:spLocks noChangeArrowheads="1"/>
        </xdr:cNvSpPr>
      </xdr:nvSpPr>
      <xdr:spPr>
        <a:xfrm>
          <a:off x="314325" y="25403175"/>
          <a:ext cx="5905500" cy="638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166</xdr:row>
      <xdr:rowOff>0</xdr:rowOff>
    </xdr:from>
    <xdr:to>
      <xdr:col>8</xdr:col>
      <xdr:colOff>485775</xdr:colOff>
      <xdr:row>166</xdr:row>
      <xdr:rowOff>0</xdr:rowOff>
    </xdr:to>
    <xdr:sp>
      <xdr:nvSpPr>
        <xdr:cNvPr id="13" name="Text 18"/>
        <xdr:cNvSpPr txBox="1">
          <a:spLocks noChangeArrowheads="1"/>
        </xdr:cNvSpPr>
      </xdr:nvSpPr>
      <xdr:spPr>
        <a:xfrm>
          <a:off x="314325" y="27012900"/>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On 28 July 2004, the Company issued a prospectus for the public issue of 19,420,000 new ordinary shares of RM0.50 each and offer for sale of 9,220,000 ordinary shares of RM0.50 each at an issue/offer price of RM0.85 per ordinary share payable in full on application  in conjunction with its listing on the Second Board of Bursa  Malaysia.  The public issue and offer for sale were fully subscribed on its closing date on 4 August 2004.</a:t>
          </a:r>
        </a:p>
      </xdr:txBody>
    </xdr:sp>
    <xdr:clientData/>
  </xdr:twoCellAnchor>
  <xdr:twoCellAnchor>
    <xdr:from>
      <xdr:col>1</xdr:col>
      <xdr:colOff>9525</xdr:colOff>
      <xdr:row>182</xdr:row>
      <xdr:rowOff>9525</xdr:rowOff>
    </xdr:from>
    <xdr:to>
      <xdr:col>8</xdr:col>
      <xdr:colOff>333375</xdr:colOff>
      <xdr:row>183</xdr:row>
      <xdr:rowOff>85725</xdr:rowOff>
    </xdr:to>
    <xdr:sp>
      <xdr:nvSpPr>
        <xdr:cNvPr id="14" name="Text 18"/>
        <xdr:cNvSpPr txBox="1">
          <a:spLocks noChangeArrowheads="1"/>
        </xdr:cNvSpPr>
      </xdr:nvSpPr>
      <xdr:spPr>
        <a:xfrm>
          <a:off x="314325" y="29632275"/>
          <a:ext cx="5800725" cy="2381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9525</xdr:colOff>
      <xdr:row>187</xdr:row>
      <xdr:rowOff>9525</xdr:rowOff>
    </xdr:from>
    <xdr:to>
      <xdr:col>8</xdr:col>
      <xdr:colOff>447675</xdr:colOff>
      <xdr:row>188</xdr:row>
      <xdr:rowOff>123825</xdr:rowOff>
    </xdr:to>
    <xdr:sp>
      <xdr:nvSpPr>
        <xdr:cNvPr id="15" name="Text 18"/>
        <xdr:cNvSpPr txBox="1">
          <a:spLocks noChangeArrowheads="1"/>
        </xdr:cNvSpPr>
      </xdr:nvSpPr>
      <xdr:spPr>
        <a:xfrm>
          <a:off x="314325" y="30441900"/>
          <a:ext cx="5915025" cy="276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is no material litigation for the period under review.</a:t>
          </a:r>
        </a:p>
      </xdr:txBody>
    </xdr:sp>
    <xdr:clientData/>
  </xdr:twoCellAnchor>
  <xdr:twoCellAnchor>
    <xdr:from>
      <xdr:col>1</xdr:col>
      <xdr:colOff>9525</xdr:colOff>
      <xdr:row>9</xdr:row>
      <xdr:rowOff>0</xdr:rowOff>
    </xdr:from>
    <xdr:to>
      <xdr:col>8</xdr:col>
      <xdr:colOff>428625</xdr:colOff>
      <xdr:row>20</xdr:row>
      <xdr:rowOff>114300</xdr:rowOff>
    </xdr:to>
    <xdr:sp>
      <xdr:nvSpPr>
        <xdr:cNvPr id="16" name="TextBox 16"/>
        <xdr:cNvSpPr txBox="1">
          <a:spLocks noChangeArrowheads="1"/>
        </xdr:cNvSpPr>
      </xdr:nvSpPr>
      <xdr:spPr>
        <a:xfrm>
          <a:off x="314325" y="1457325"/>
          <a:ext cx="5895975" cy="1895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interim financial statements are unaudited and have been prepared in compliance with FRS 134, Interim Financial Reporting and Chapter 9 Part K of the Listing Requirements of Bursa Malaysia Securities Berhad ("Bursa Malaysia"). 
The interim financial statements should be read in conjunction with the audited financial statements for the year ended 31 January 2006. The explanatory notes attached to the interim financial statements provide an explanation of events and transactions that are significant to the understanding of the changes in the financial position and performance of the Group.
The accounting principles and bases used are consistent with those previously adopted in the preparation of the audited financial statements of Comintel Corporation Bhd (Comcorp).</a:t>
          </a:r>
        </a:p>
      </xdr:txBody>
    </xdr:sp>
    <xdr:clientData/>
  </xdr:twoCellAnchor>
  <xdr:twoCellAnchor>
    <xdr:from>
      <xdr:col>1</xdr:col>
      <xdr:colOff>19050</xdr:colOff>
      <xdr:row>47</xdr:row>
      <xdr:rowOff>38100</xdr:rowOff>
    </xdr:from>
    <xdr:to>
      <xdr:col>8</xdr:col>
      <xdr:colOff>514350</xdr:colOff>
      <xdr:row>49</xdr:row>
      <xdr:rowOff>85725</xdr:rowOff>
    </xdr:to>
    <xdr:sp>
      <xdr:nvSpPr>
        <xdr:cNvPr id="17" name="TextBox 17"/>
        <xdr:cNvSpPr txBox="1">
          <a:spLocks noChangeArrowheads="1"/>
        </xdr:cNvSpPr>
      </xdr:nvSpPr>
      <xdr:spPr>
        <a:xfrm>
          <a:off x="323850" y="7648575"/>
          <a:ext cx="5972175" cy="371475"/>
        </a:xfrm>
        <a:prstGeom prst="rect">
          <a:avLst/>
        </a:prstGeom>
        <a:solidFill>
          <a:srgbClr val="FFFFFF"/>
        </a:solidFill>
        <a:ln w="9525" cmpd="sng">
          <a:noFill/>
        </a:ln>
      </xdr:spPr>
      <xdr:txBody>
        <a:bodyPr vertOverflow="clip" wrap="square"/>
        <a:p>
          <a:pPr algn="l">
            <a:defRPr/>
          </a:pPr>
          <a:r>
            <a:rPr lang="en-US" cap="none" sz="1000" b="0" i="0" u="none" baseline="0"/>
            <a:t>There was no issuance, cancellations, repurchases, resale and repayment of debt and equity securities in the current quarter under review. </a:t>
          </a:r>
        </a:p>
      </xdr:txBody>
    </xdr:sp>
    <xdr:clientData/>
  </xdr:twoCellAnchor>
  <xdr:twoCellAnchor>
    <xdr:from>
      <xdr:col>0</xdr:col>
      <xdr:colOff>276225</xdr:colOff>
      <xdr:row>227</xdr:row>
      <xdr:rowOff>0</xdr:rowOff>
    </xdr:from>
    <xdr:to>
      <xdr:col>8</xdr:col>
      <xdr:colOff>247650</xdr:colOff>
      <xdr:row>227</xdr:row>
      <xdr:rowOff>0</xdr:rowOff>
    </xdr:to>
    <xdr:sp>
      <xdr:nvSpPr>
        <xdr:cNvPr id="18" name="TextBox 18"/>
        <xdr:cNvSpPr txBox="1">
          <a:spLocks noChangeArrowheads="1"/>
        </xdr:cNvSpPr>
      </xdr:nvSpPr>
      <xdr:spPr>
        <a:xfrm>
          <a:off x="276225" y="36785550"/>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70</xdr:row>
      <xdr:rowOff>0</xdr:rowOff>
    </xdr:from>
    <xdr:to>
      <xdr:col>8</xdr:col>
      <xdr:colOff>514350</xdr:colOff>
      <xdr:row>70</xdr:row>
      <xdr:rowOff>0</xdr:rowOff>
    </xdr:to>
    <xdr:sp>
      <xdr:nvSpPr>
        <xdr:cNvPr id="19" name="TextBox 19"/>
        <xdr:cNvSpPr txBox="1">
          <a:spLocks noChangeArrowheads="1"/>
        </xdr:cNvSpPr>
      </xdr:nvSpPr>
      <xdr:spPr>
        <a:xfrm>
          <a:off x="323850" y="11334750"/>
          <a:ext cx="5972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70</xdr:row>
      <xdr:rowOff>0</xdr:rowOff>
    </xdr:from>
    <xdr:to>
      <xdr:col>8</xdr:col>
      <xdr:colOff>447675</xdr:colOff>
      <xdr:row>70</xdr:row>
      <xdr:rowOff>0</xdr:rowOff>
    </xdr:to>
    <xdr:sp>
      <xdr:nvSpPr>
        <xdr:cNvPr id="20" name="TextBox 20"/>
        <xdr:cNvSpPr txBox="1">
          <a:spLocks noChangeArrowheads="1"/>
        </xdr:cNvSpPr>
      </xdr:nvSpPr>
      <xdr:spPr>
        <a:xfrm>
          <a:off x="304800" y="11334750"/>
          <a:ext cx="5924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240</xdr:row>
      <xdr:rowOff>19050</xdr:rowOff>
    </xdr:from>
    <xdr:to>
      <xdr:col>8</xdr:col>
      <xdr:colOff>304800</xdr:colOff>
      <xdr:row>246</xdr:row>
      <xdr:rowOff>47625</xdr:rowOff>
    </xdr:to>
    <xdr:sp>
      <xdr:nvSpPr>
        <xdr:cNvPr id="21" name="TextBox 21"/>
        <xdr:cNvSpPr txBox="1">
          <a:spLocks noChangeArrowheads="1"/>
        </xdr:cNvSpPr>
      </xdr:nvSpPr>
      <xdr:spPr>
        <a:xfrm>
          <a:off x="333375" y="38928675"/>
          <a:ext cx="5753100" cy="1000125"/>
        </a:xfrm>
        <a:prstGeom prst="rect">
          <a:avLst/>
        </a:prstGeom>
        <a:solidFill>
          <a:srgbClr val="FFFFFF"/>
        </a:solidFill>
        <a:ln w="9525" cmpd="sng">
          <a:noFill/>
        </a:ln>
      </xdr:spPr>
      <xdr:txBody>
        <a:bodyPr vertOverflow="clip" wrap="square"/>
        <a:p>
          <a:pPr algn="l">
            <a:defRPr/>
          </a:pPr>
          <a:r>
            <a:rPr lang="en-US" cap="none" sz="1000" b="0" i="0" u="none" baseline="0"/>
            <a:t>By order of the Board
COMINTEL CORPORATION BHD (Company no. : 630068-T) 
Loh Hock Chiang                                                                                                         
Company Secretary MIA 11139                                                                                   
Chong Fui Nyee                                                                                                            Shah Alam
Company Secretary MAICSA 0861032                                                                      28 June 2006</a:t>
          </a:r>
        </a:p>
      </xdr:txBody>
    </xdr:sp>
    <xdr:clientData/>
  </xdr:twoCellAnchor>
  <xdr:twoCellAnchor>
    <xdr:from>
      <xdr:col>1</xdr:col>
      <xdr:colOff>9525</xdr:colOff>
      <xdr:row>166</xdr:row>
      <xdr:rowOff>0</xdr:rowOff>
    </xdr:from>
    <xdr:to>
      <xdr:col>8</xdr:col>
      <xdr:colOff>485775</xdr:colOff>
      <xdr:row>166</xdr:row>
      <xdr:rowOff>0</xdr:rowOff>
    </xdr:to>
    <xdr:sp>
      <xdr:nvSpPr>
        <xdr:cNvPr id="22" name="Text 18"/>
        <xdr:cNvSpPr txBox="1">
          <a:spLocks noChangeArrowheads="1"/>
        </xdr:cNvSpPr>
      </xdr:nvSpPr>
      <xdr:spPr>
        <a:xfrm>
          <a:off x="314325" y="27012900"/>
          <a:ext cx="59531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184</xdr:row>
      <xdr:rowOff>0</xdr:rowOff>
    </xdr:from>
    <xdr:to>
      <xdr:col>8</xdr:col>
      <xdr:colOff>333375</xdr:colOff>
      <xdr:row>184</xdr:row>
      <xdr:rowOff>0</xdr:rowOff>
    </xdr:to>
    <xdr:sp>
      <xdr:nvSpPr>
        <xdr:cNvPr id="23" name="Text 18"/>
        <xdr:cNvSpPr txBox="1">
          <a:spLocks noChangeArrowheads="1"/>
        </xdr:cNvSpPr>
      </xdr:nvSpPr>
      <xdr:spPr>
        <a:xfrm>
          <a:off x="314325" y="2994660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uses forward foreign exchange contracts to hedge its exposure to foreign exchange rates risk arising from operational, financing and investment activites.
Forward foreign exchange contracts are used to reduce exposure to fluctuations in foreign exchange rates. While these are subject to the risk of market rates changing subsequent to acquisition, such changes are generally offset by opposite effects on the items being hedged.
Forward foreign exchange contracts used for hedging purposes are accounted for on an equivalent basis as the underlying assets, liabilities or net positions. Any profit or loss arising is recognised on the same basis as that arising from the related assets, liabilities or net positions.
Forward foreign exchange contracts that do not qualify for hedge accounting are accounted for as trading instruments and marked to market at balance sheet date. Any profit or loss is recognised in the income statement.
The maturity dates for the forward foreign exchange contracts entered into ranged from 3 to 7 months.</a:t>
          </a:r>
        </a:p>
      </xdr:txBody>
    </xdr:sp>
    <xdr:clientData/>
  </xdr:twoCellAnchor>
  <xdr:twoCellAnchor>
    <xdr:from>
      <xdr:col>1</xdr:col>
      <xdr:colOff>9525</xdr:colOff>
      <xdr:row>30</xdr:row>
      <xdr:rowOff>0</xdr:rowOff>
    </xdr:from>
    <xdr:to>
      <xdr:col>8</xdr:col>
      <xdr:colOff>419100</xdr:colOff>
      <xdr:row>30</xdr:row>
      <xdr:rowOff>0</xdr:rowOff>
    </xdr:to>
    <xdr:sp>
      <xdr:nvSpPr>
        <xdr:cNvPr id="24" name="Text 18"/>
        <xdr:cNvSpPr txBox="1">
          <a:spLocks noChangeArrowheads="1"/>
        </xdr:cNvSpPr>
      </xdr:nvSpPr>
      <xdr:spPr>
        <a:xfrm>
          <a:off x="314325" y="4857750"/>
          <a:ext cx="5886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276225</xdr:colOff>
      <xdr:row>232</xdr:row>
      <xdr:rowOff>0</xdr:rowOff>
    </xdr:from>
    <xdr:to>
      <xdr:col>8</xdr:col>
      <xdr:colOff>247650</xdr:colOff>
      <xdr:row>232</xdr:row>
      <xdr:rowOff>0</xdr:rowOff>
    </xdr:to>
    <xdr:sp>
      <xdr:nvSpPr>
        <xdr:cNvPr id="25" name="TextBox 25"/>
        <xdr:cNvSpPr txBox="1">
          <a:spLocks noChangeArrowheads="1"/>
        </xdr:cNvSpPr>
      </xdr:nvSpPr>
      <xdr:spPr>
        <a:xfrm>
          <a:off x="276225" y="37614225"/>
          <a:ext cx="5753100"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9525</xdr:colOff>
      <xdr:row>30</xdr:row>
      <xdr:rowOff>9525</xdr:rowOff>
    </xdr:from>
    <xdr:to>
      <xdr:col>8</xdr:col>
      <xdr:colOff>419100</xdr:colOff>
      <xdr:row>32</xdr:row>
      <xdr:rowOff>76200</xdr:rowOff>
    </xdr:to>
    <xdr:sp>
      <xdr:nvSpPr>
        <xdr:cNvPr id="26" name="Text 18"/>
        <xdr:cNvSpPr txBox="1">
          <a:spLocks noChangeArrowheads="1"/>
        </xdr:cNvSpPr>
      </xdr:nvSpPr>
      <xdr:spPr>
        <a:xfrm>
          <a:off x="314325" y="4867275"/>
          <a:ext cx="5886450" cy="3905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operations have not been affected materially by any seasonal/cyclical factors. </a:t>
          </a:r>
        </a:p>
      </xdr:txBody>
    </xdr:sp>
    <xdr:clientData/>
  </xdr:twoCellAnchor>
  <xdr:twoCellAnchor>
    <xdr:from>
      <xdr:col>1</xdr:col>
      <xdr:colOff>19050</xdr:colOff>
      <xdr:row>192</xdr:row>
      <xdr:rowOff>38100</xdr:rowOff>
    </xdr:from>
    <xdr:to>
      <xdr:col>8</xdr:col>
      <xdr:colOff>533400</xdr:colOff>
      <xdr:row>203</xdr:row>
      <xdr:rowOff>19050</xdr:rowOff>
    </xdr:to>
    <xdr:sp>
      <xdr:nvSpPr>
        <xdr:cNvPr id="27" name="TextBox 28"/>
        <xdr:cNvSpPr txBox="1">
          <a:spLocks noChangeArrowheads="1"/>
        </xdr:cNvSpPr>
      </xdr:nvSpPr>
      <xdr:spPr>
        <a:xfrm>
          <a:off x="323850" y="31280100"/>
          <a:ext cx="5991225" cy="1762125"/>
        </a:xfrm>
        <a:prstGeom prst="rect">
          <a:avLst/>
        </a:prstGeom>
        <a:solidFill>
          <a:srgbClr val="FFFFFF"/>
        </a:solidFill>
        <a:ln w="9525" cmpd="sng">
          <a:noFill/>
        </a:ln>
      </xdr:spPr>
      <xdr:txBody>
        <a:bodyPr vertOverflow="clip" wrap="square"/>
        <a:p>
          <a:pPr algn="l">
            <a:defRPr/>
          </a:pPr>
          <a:r>
            <a:rPr lang="en-US" cap="none" sz="1000" b="0" i="0" u="none" baseline="0"/>
            <a:t>Further to the letter from Majlis Perbandaran Subang Jaya (MPSJ) dated 1 June 2005, indicating that all the necessary planning requirement have been fulfilled by Comintel Sdn Bhd and that it has no objection to Comintel Sdn Bhd applying for the CF, Comintel Sdn Bhd had on 24 June 2005 submitted to MPSJ's Building Department for CF inspection. On 24 August and 2 September of the same year, Comintel Sdn Bhd also submitted some amendment on the building plan to the Building Department of MPSJ for their checking and approval. Upon request of MPSJ, on 14 October, Comintel submitted the amended bomba approved plan to Jabatan Bomba Malaysia for approval. On 22 February 2006, an inspection of the building was conducted by Jabatan Bomba Malaysia. Subsequent to the inspection, Comintel submitted an updated plan to MPSJ on 20 March 2006 and was granted the approval by MPSJ on 5 June 2006. Notwithstanding the above, Comintel Sdn Bhd had on 28 April 2006 entered into 2 separate Sales and Purchase agreement with Nexus Precious Sdn Bhd to dispose of such properties for a total consideration of RM3.25 million.</a:t>
          </a:r>
        </a:p>
      </xdr:txBody>
    </xdr:sp>
    <xdr:clientData/>
  </xdr:twoCellAnchor>
  <xdr:twoCellAnchor>
    <xdr:from>
      <xdr:col>0</xdr:col>
      <xdr:colOff>295275</xdr:colOff>
      <xdr:row>41</xdr:row>
      <xdr:rowOff>104775</xdr:rowOff>
    </xdr:from>
    <xdr:to>
      <xdr:col>8</xdr:col>
      <xdr:colOff>657225</xdr:colOff>
      <xdr:row>44</xdr:row>
      <xdr:rowOff>0</xdr:rowOff>
    </xdr:to>
    <xdr:sp>
      <xdr:nvSpPr>
        <xdr:cNvPr id="28" name="TextBox 30"/>
        <xdr:cNvSpPr txBox="1">
          <a:spLocks noChangeArrowheads="1"/>
        </xdr:cNvSpPr>
      </xdr:nvSpPr>
      <xdr:spPr>
        <a:xfrm>
          <a:off x="295275" y="6743700"/>
          <a:ext cx="6143625" cy="3810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estimates of amounts reported that have a material effect in the current financial quarter.</a:t>
          </a:r>
        </a:p>
      </xdr:txBody>
    </xdr:sp>
    <xdr:clientData/>
  </xdr:twoCellAnchor>
  <xdr:twoCellAnchor>
    <xdr:from>
      <xdr:col>1</xdr:col>
      <xdr:colOff>9525</xdr:colOff>
      <xdr:row>59</xdr:row>
      <xdr:rowOff>9525</xdr:rowOff>
    </xdr:from>
    <xdr:to>
      <xdr:col>8</xdr:col>
      <xdr:colOff>409575</xdr:colOff>
      <xdr:row>61</xdr:row>
      <xdr:rowOff>142875</xdr:rowOff>
    </xdr:to>
    <xdr:sp>
      <xdr:nvSpPr>
        <xdr:cNvPr id="29" name="Text 18"/>
        <xdr:cNvSpPr txBox="1">
          <a:spLocks noChangeArrowheads="1"/>
        </xdr:cNvSpPr>
      </xdr:nvSpPr>
      <xdr:spPr>
        <a:xfrm>
          <a:off x="314325" y="9563100"/>
          <a:ext cx="5876925"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events subsequent to the end of the quarter under review that have not been reflected in the financial statements for the quarter under review.</a:t>
          </a:r>
        </a:p>
      </xdr:txBody>
    </xdr:sp>
    <xdr:clientData/>
  </xdr:twoCellAnchor>
  <xdr:twoCellAnchor>
    <xdr:from>
      <xdr:col>1</xdr:col>
      <xdr:colOff>9525</xdr:colOff>
      <xdr:row>206</xdr:row>
      <xdr:rowOff>9525</xdr:rowOff>
    </xdr:from>
    <xdr:to>
      <xdr:col>8</xdr:col>
      <xdr:colOff>447675</xdr:colOff>
      <xdr:row>208</xdr:row>
      <xdr:rowOff>38100</xdr:rowOff>
    </xdr:to>
    <xdr:sp>
      <xdr:nvSpPr>
        <xdr:cNvPr id="30" name="Text 18"/>
        <xdr:cNvSpPr txBox="1">
          <a:spLocks noChangeArrowheads="1"/>
        </xdr:cNvSpPr>
      </xdr:nvSpPr>
      <xdr:spPr>
        <a:xfrm>
          <a:off x="314325" y="33518475"/>
          <a:ext cx="5915025"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dividends declared or proposed by the Company in respect of financial year ended 31 January 2006.</a:t>
          </a:r>
        </a:p>
      </xdr:txBody>
    </xdr:sp>
    <xdr:clientData/>
  </xdr:twoCellAnchor>
  <xdr:oneCellAnchor>
    <xdr:from>
      <xdr:col>2</xdr:col>
      <xdr:colOff>257175</xdr:colOff>
      <xdr:row>122</xdr:row>
      <xdr:rowOff>0</xdr:rowOff>
    </xdr:from>
    <xdr:ext cx="76200" cy="200025"/>
    <xdr:sp>
      <xdr:nvSpPr>
        <xdr:cNvPr id="31" name="TextBox 33"/>
        <xdr:cNvSpPr txBox="1">
          <a:spLocks noChangeArrowheads="1"/>
        </xdr:cNvSpPr>
      </xdr:nvSpPr>
      <xdr:spPr>
        <a:xfrm>
          <a:off x="1333500" y="2003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132</xdr:row>
      <xdr:rowOff>9525</xdr:rowOff>
    </xdr:from>
    <xdr:to>
      <xdr:col>8</xdr:col>
      <xdr:colOff>476250</xdr:colOff>
      <xdr:row>133</xdr:row>
      <xdr:rowOff>152400</xdr:rowOff>
    </xdr:to>
    <xdr:sp>
      <xdr:nvSpPr>
        <xdr:cNvPr id="32" name="Text 18"/>
        <xdr:cNvSpPr txBox="1">
          <a:spLocks noChangeArrowheads="1"/>
        </xdr:cNvSpPr>
      </xdr:nvSpPr>
      <xdr:spPr>
        <a:xfrm>
          <a:off x="314325" y="21659850"/>
          <a:ext cx="5943600" cy="3048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did not provide any profit forecast in any public document for the quarter ended 30 April 2006.</a:t>
          </a:r>
        </a:p>
      </xdr:txBody>
    </xdr:sp>
    <xdr:clientData/>
  </xdr:twoCellAnchor>
  <xdr:twoCellAnchor>
    <xdr:from>
      <xdr:col>1</xdr:col>
      <xdr:colOff>9525</xdr:colOff>
      <xdr:row>163</xdr:row>
      <xdr:rowOff>9525</xdr:rowOff>
    </xdr:from>
    <xdr:to>
      <xdr:col>8</xdr:col>
      <xdr:colOff>371475</xdr:colOff>
      <xdr:row>164</xdr:row>
      <xdr:rowOff>104775</xdr:rowOff>
    </xdr:to>
    <xdr:sp>
      <xdr:nvSpPr>
        <xdr:cNvPr id="33" name="Text 18"/>
        <xdr:cNvSpPr txBox="1">
          <a:spLocks noChangeArrowheads="1"/>
        </xdr:cNvSpPr>
      </xdr:nvSpPr>
      <xdr:spPr>
        <a:xfrm>
          <a:off x="314325" y="26536650"/>
          <a:ext cx="5838825" cy="2571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corporate proposals announced but not completed as at the date of this report.</a:t>
          </a:r>
        </a:p>
      </xdr:txBody>
    </xdr:sp>
    <xdr:clientData/>
  </xdr:twoCellAnchor>
  <xdr:twoCellAnchor>
    <xdr:from>
      <xdr:col>1</xdr:col>
      <xdr:colOff>9525</xdr:colOff>
      <xdr:row>236</xdr:row>
      <xdr:rowOff>9525</xdr:rowOff>
    </xdr:from>
    <xdr:to>
      <xdr:col>8</xdr:col>
      <xdr:colOff>447675</xdr:colOff>
      <xdr:row>239</xdr:row>
      <xdr:rowOff>0</xdr:rowOff>
    </xdr:to>
    <xdr:sp>
      <xdr:nvSpPr>
        <xdr:cNvPr id="34" name="Text 18"/>
        <xdr:cNvSpPr txBox="1">
          <a:spLocks noChangeArrowheads="1"/>
        </xdr:cNvSpPr>
      </xdr:nvSpPr>
      <xdr:spPr>
        <a:xfrm>
          <a:off x="314325" y="38271450"/>
          <a:ext cx="5915025" cy="4762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audited financial statements for the year ended 31 January 2006 were approved by a resolution of the Board of Directors on 26 May 2006. </a:t>
          </a:r>
        </a:p>
      </xdr:txBody>
    </xdr:sp>
    <xdr:clientData/>
  </xdr:twoCellAnchor>
  <xdr:twoCellAnchor>
    <xdr:from>
      <xdr:col>1</xdr:col>
      <xdr:colOff>9525</xdr:colOff>
      <xdr:row>77</xdr:row>
      <xdr:rowOff>0</xdr:rowOff>
    </xdr:from>
    <xdr:to>
      <xdr:col>8</xdr:col>
      <xdr:colOff>485775</xdr:colOff>
      <xdr:row>77</xdr:row>
      <xdr:rowOff>0</xdr:rowOff>
    </xdr:to>
    <xdr:sp>
      <xdr:nvSpPr>
        <xdr:cNvPr id="35" name="Text 18"/>
        <xdr:cNvSpPr txBox="1">
          <a:spLocks noChangeArrowheads="1"/>
        </xdr:cNvSpPr>
      </xdr:nvSpPr>
      <xdr:spPr>
        <a:xfrm>
          <a:off x="314325" y="12468225"/>
          <a:ext cx="5953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Included in the cumulative operating income for previous quarter is a deemed gain on disposal of investment in LNC Tech Co Ltd (refer to note 9 above) amounting to RM5.168 million.</a:t>
          </a:r>
        </a:p>
      </xdr:txBody>
    </xdr:sp>
    <xdr:clientData/>
  </xdr:twoCellAnchor>
  <xdr:twoCellAnchor>
    <xdr:from>
      <xdr:col>1</xdr:col>
      <xdr:colOff>9525</xdr:colOff>
      <xdr:row>234</xdr:row>
      <xdr:rowOff>0</xdr:rowOff>
    </xdr:from>
    <xdr:to>
      <xdr:col>8</xdr:col>
      <xdr:colOff>447675</xdr:colOff>
      <xdr:row>234</xdr:row>
      <xdr:rowOff>0</xdr:rowOff>
    </xdr:to>
    <xdr:sp>
      <xdr:nvSpPr>
        <xdr:cNvPr id="36" name="Text 18"/>
        <xdr:cNvSpPr txBox="1">
          <a:spLocks noChangeArrowheads="1"/>
        </xdr:cNvSpPr>
      </xdr:nvSpPr>
      <xdr:spPr>
        <a:xfrm>
          <a:off x="314325" y="37938075"/>
          <a:ext cx="59150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Some of the comparative figures for year ended 31 January 2005 may differ from our previous announcement due to audit adjustments.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66"/>
  <sheetViews>
    <sheetView tabSelected="1" workbookViewId="0" topLeftCell="A1">
      <selection activeCell="C8" sqref="C8"/>
    </sheetView>
  </sheetViews>
  <sheetFormatPr defaultColWidth="9.140625" defaultRowHeight="12.75"/>
  <cols>
    <col min="1" max="1" width="33.28125" style="4" customWidth="1"/>
    <col min="2" max="2" width="11.140625" style="4" customWidth="1"/>
    <col min="3" max="3" width="12.57421875" style="4" customWidth="1"/>
    <col min="4" max="4" width="1.7109375" style="4" customWidth="1"/>
    <col min="5" max="5" width="12.57421875" style="5" bestFit="1" customWidth="1"/>
    <col min="6" max="6" width="2.00390625" style="4" customWidth="1"/>
    <col min="7" max="7" width="10.7109375" style="5" customWidth="1"/>
    <col min="8" max="8" width="2.00390625" style="4" customWidth="1"/>
    <col min="9" max="9" width="12.28125" style="5" customWidth="1"/>
    <col min="10" max="16384" width="9.140625" style="4" customWidth="1"/>
  </cols>
  <sheetData>
    <row r="1" spans="1:9" ht="12.75">
      <c r="A1" s="6" t="s">
        <v>66</v>
      </c>
      <c r="B1" s="6"/>
      <c r="C1" s="6"/>
      <c r="D1" s="6"/>
      <c r="E1" s="6"/>
      <c r="F1" s="6"/>
      <c r="G1" s="6"/>
      <c r="H1" s="6"/>
      <c r="I1" s="6"/>
    </row>
    <row r="2" spans="1:9" ht="12.75">
      <c r="A2" s="7" t="s">
        <v>67</v>
      </c>
      <c r="B2" s="7"/>
      <c r="C2" s="6"/>
      <c r="D2" s="6"/>
      <c r="E2" s="6"/>
      <c r="F2" s="6"/>
      <c r="G2" s="6"/>
      <c r="H2" s="6"/>
      <c r="I2" s="6"/>
    </row>
    <row r="3" spans="1:9" ht="12.75">
      <c r="A3" s="7"/>
      <c r="B3" s="7"/>
      <c r="C3" s="6"/>
      <c r="D3" s="6"/>
      <c r="E3" s="6"/>
      <c r="F3" s="6"/>
      <c r="G3" s="6"/>
      <c r="H3" s="6"/>
      <c r="I3" s="6"/>
    </row>
    <row r="5" spans="1:2" ht="12.75">
      <c r="A5" s="8" t="s">
        <v>24</v>
      </c>
      <c r="B5" s="8"/>
    </row>
    <row r="6" spans="1:2" ht="12.75">
      <c r="A6" s="8" t="s">
        <v>154</v>
      </c>
      <c r="B6" s="8"/>
    </row>
    <row r="7" spans="1:3" ht="12.75">
      <c r="A7" s="8" t="s">
        <v>19</v>
      </c>
      <c r="B7" s="8"/>
      <c r="C7" s="5"/>
    </row>
    <row r="8" spans="1:3" ht="12.75">
      <c r="A8" s="8"/>
      <c r="B8" s="8"/>
      <c r="C8" s="5"/>
    </row>
    <row r="9" spans="1:9" ht="12.75">
      <c r="A9" s="8"/>
      <c r="B9" s="8"/>
      <c r="C9" s="121" t="s">
        <v>25</v>
      </c>
      <c r="D9" s="121"/>
      <c r="E9" s="121"/>
      <c r="G9" s="121" t="s">
        <v>30</v>
      </c>
      <c r="H9" s="121"/>
      <c r="I9" s="121"/>
    </row>
    <row r="10" spans="3:9" ht="12.75">
      <c r="C10" s="5" t="s">
        <v>96</v>
      </c>
      <c r="D10" s="5"/>
      <c r="E10" s="5" t="s">
        <v>27</v>
      </c>
      <c r="F10" s="5"/>
      <c r="G10" s="5" t="s">
        <v>96</v>
      </c>
      <c r="H10" s="5"/>
      <c r="I10" s="5" t="s">
        <v>27</v>
      </c>
    </row>
    <row r="11" spans="3:11" ht="12.75">
      <c r="C11" s="5" t="s">
        <v>90</v>
      </c>
      <c r="D11" s="5"/>
      <c r="E11" s="5" t="s">
        <v>28</v>
      </c>
      <c r="F11" s="5"/>
      <c r="G11" s="5" t="s">
        <v>26</v>
      </c>
      <c r="H11" s="5"/>
      <c r="I11" s="5" t="s">
        <v>28</v>
      </c>
      <c r="K11" s="5"/>
    </row>
    <row r="12" spans="3:11" ht="12.75">
      <c r="C12" s="5" t="s">
        <v>21</v>
      </c>
      <c r="D12" s="5"/>
      <c r="E12" s="5" t="s">
        <v>21</v>
      </c>
      <c r="F12" s="5"/>
      <c r="G12" s="5" t="s">
        <v>29</v>
      </c>
      <c r="H12" s="5"/>
      <c r="I12" s="5" t="s">
        <v>34</v>
      </c>
      <c r="K12" s="5"/>
    </row>
    <row r="13" spans="3:11" ht="12.75">
      <c r="C13" s="9" t="s">
        <v>157</v>
      </c>
      <c r="D13" s="9"/>
      <c r="E13" s="9" t="s">
        <v>160</v>
      </c>
      <c r="F13" s="9"/>
      <c r="G13" s="9" t="str">
        <f>+C13</f>
        <v>30.04.2006</v>
      </c>
      <c r="H13" s="9"/>
      <c r="I13" s="9" t="str">
        <f>+E13</f>
        <v>30.04.2005</v>
      </c>
      <c r="K13" s="5"/>
    </row>
    <row r="14" spans="2:11" ht="12.75">
      <c r="B14" s="5" t="s">
        <v>88</v>
      </c>
      <c r="C14" s="5" t="s">
        <v>5</v>
      </c>
      <c r="E14" s="5" t="s">
        <v>5</v>
      </c>
      <c r="G14" s="5" t="s">
        <v>5</v>
      </c>
      <c r="I14" s="5" t="s">
        <v>5</v>
      </c>
      <c r="K14" s="5"/>
    </row>
    <row r="15" ht="12.75">
      <c r="B15" s="5"/>
    </row>
    <row r="16" spans="1:9" s="10" customFormat="1" ht="12.75">
      <c r="A16" s="10" t="s">
        <v>7</v>
      </c>
      <c r="B16" s="11"/>
      <c r="C16" s="10">
        <v>80349</v>
      </c>
      <c r="E16" s="11">
        <v>71141</v>
      </c>
      <c r="G16" s="10">
        <v>80349</v>
      </c>
      <c r="I16" s="11">
        <v>71141</v>
      </c>
    </row>
    <row r="17" spans="2:9" s="10" customFormat="1" ht="12.75">
      <c r="B17" s="11"/>
      <c r="E17" s="11"/>
      <c r="I17" s="11"/>
    </row>
    <row r="18" spans="1:9" s="10" customFormat="1" ht="12.75">
      <c r="A18" s="10" t="s">
        <v>9</v>
      </c>
      <c r="B18" s="11"/>
      <c r="C18" s="10">
        <v>-74152</v>
      </c>
      <c r="E18" s="11">
        <v>-67431</v>
      </c>
      <c r="G18" s="10">
        <v>-74152</v>
      </c>
      <c r="I18" s="11">
        <v>-67431</v>
      </c>
    </row>
    <row r="19" spans="2:9" s="10" customFormat="1" ht="12.75">
      <c r="B19" s="11"/>
      <c r="C19" s="12"/>
      <c r="E19" s="12"/>
      <c r="G19" s="12"/>
      <c r="I19" s="12"/>
    </row>
    <row r="20" spans="1:11" s="10" customFormat="1" ht="12.75">
      <c r="A20" s="10" t="s">
        <v>35</v>
      </c>
      <c r="B20" s="11"/>
      <c r="C20" s="10">
        <f>SUM(C16:C19)</f>
        <v>6197</v>
      </c>
      <c r="E20" s="10">
        <f>SUM(E16:E19)</f>
        <v>3710</v>
      </c>
      <c r="G20" s="10">
        <f>SUM(G16:G19)</f>
        <v>6197</v>
      </c>
      <c r="I20" s="10">
        <f>SUM(I16:I19)</f>
        <v>3710</v>
      </c>
      <c r="K20" s="85"/>
    </row>
    <row r="21" spans="2:11" s="10" customFormat="1" ht="12.75">
      <c r="B21" s="11"/>
      <c r="E21" s="11"/>
      <c r="I21" s="11"/>
      <c r="K21"/>
    </row>
    <row r="22" spans="1:11" s="10" customFormat="1" ht="12.75">
      <c r="A22" s="4" t="s">
        <v>36</v>
      </c>
      <c r="B22" s="5"/>
      <c r="C22" s="10">
        <f>-5895-236</f>
        <v>-6131</v>
      </c>
      <c r="E22" s="11">
        <v>-6398</v>
      </c>
      <c r="G22" s="10">
        <f>-5895-236</f>
        <v>-6131</v>
      </c>
      <c r="I22" s="11">
        <v>-6398</v>
      </c>
      <c r="K22"/>
    </row>
    <row r="23" spans="1:11" s="10" customFormat="1" ht="12.75">
      <c r="A23" s="4"/>
      <c r="B23" s="5"/>
      <c r="E23" s="11"/>
      <c r="I23" s="11"/>
      <c r="K23"/>
    </row>
    <row r="24" spans="1:11" s="10" customFormat="1" ht="12.75">
      <c r="A24" s="4" t="s">
        <v>10</v>
      </c>
      <c r="B24" s="5" t="s">
        <v>96</v>
      </c>
      <c r="C24" s="10">
        <v>718</v>
      </c>
      <c r="E24" s="11">
        <v>434</v>
      </c>
      <c r="G24" s="10">
        <v>718</v>
      </c>
      <c r="I24" s="11">
        <v>434</v>
      </c>
      <c r="K24"/>
    </row>
    <row r="25" spans="1:11" s="10" customFormat="1" ht="12.75">
      <c r="A25" s="4"/>
      <c r="B25" s="5"/>
      <c r="C25" s="13"/>
      <c r="E25" s="13"/>
      <c r="G25" s="13"/>
      <c r="I25" s="13"/>
      <c r="K25"/>
    </row>
    <row r="26" spans="1:9" s="10" customFormat="1" ht="12.75">
      <c r="A26" s="4" t="s">
        <v>167</v>
      </c>
      <c r="B26" s="5"/>
      <c r="C26" s="11">
        <f>SUM(C20:C25)</f>
        <v>784</v>
      </c>
      <c r="D26" s="11">
        <f>SUM(D20:D25)</f>
        <v>0</v>
      </c>
      <c r="E26" s="11">
        <f>SUM(E20:E25)</f>
        <v>-2254</v>
      </c>
      <c r="G26" s="11">
        <f>SUM(G20:G25)</f>
        <v>784</v>
      </c>
      <c r="H26" s="11">
        <f>SUM(H20:H25)</f>
        <v>0</v>
      </c>
      <c r="I26" s="11">
        <f>SUM(I20:I25)</f>
        <v>-2254</v>
      </c>
    </row>
    <row r="27" spans="1:2" s="10" customFormat="1" ht="12.75">
      <c r="A27" s="4"/>
      <c r="B27" s="5"/>
    </row>
    <row r="28" spans="1:9" s="10" customFormat="1" ht="12.75">
      <c r="A28" s="4" t="s">
        <v>15</v>
      </c>
      <c r="B28" s="5"/>
      <c r="C28" s="11">
        <v>-820</v>
      </c>
      <c r="E28" s="11">
        <v>-671</v>
      </c>
      <c r="G28" s="11">
        <v>-820</v>
      </c>
      <c r="I28" s="11">
        <v>-671</v>
      </c>
    </row>
    <row r="29" spans="1:9" s="10" customFormat="1" ht="12.75">
      <c r="A29" s="4"/>
      <c r="B29" s="5"/>
      <c r="C29" s="13"/>
      <c r="E29" s="13"/>
      <c r="G29" s="13"/>
      <c r="I29" s="13"/>
    </row>
    <row r="30" spans="1:9" s="10" customFormat="1" ht="12.75">
      <c r="A30" s="4" t="s">
        <v>165</v>
      </c>
      <c r="B30" s="5">
        <v>13</v>
      </c>
      <c r="C30" s="11">
        <f>+C26+C28</f>
        <v>-36</v>
      </c>
      <c r="E30" s="11">
        <f>+E26+E28</f>
        <v>-2925</v>
      </c>
      <c r="G30" s="11">
        <f>+G26+G28</f>
        <v>-36</v>
      </c>
      <c r="I30" s="11">
        <f>+I26+I28</f>
        <v>-2925</v>
      </c>
    </row>
    <row r="31" spans="1:9" s="10" customFormat="1" ht="12.75">
      <c r="A31" s="4"/>
      <c r="B31" s="5"/>
      <c r="C31" s="11"/>
      <c r="E31" s="11"/>
      <c r="G31" s="11"/>
      <c r="I31" s="11"/>
    </row>
    <row r="32" spans="1:9" s="10" customFormat="1" ht="12.75">
      <c r="A32" s="4" t="s">
        <v>4</v>
      </c>
      <c r="B32" s="5">
        <v>16</v>
      </c>
      <c r="C32" s="11">
        <f>-611-10</f>
        <v>-621</v>
      </c>
      <c r="E32" s="11">
        <v>-161</v>
      </c>
      <c r="G32" s="11">
        <f>-611-10</f>
        <v>-621</v>
      </c>
      <c r="I32" s="11">
        <v>-161</v>
      </c>
    </row>
    <row r="33" spans="1:9" s="10" customFormat="1" ht="12.75">
      <c r="A33" s="4"/>
      <c r="B33" s="5"/>
      <c r="C33" s="13"/>
      <c r="E33" s="13"/>
      <c r="G33" s="13"/>
      <c r="I33" s="13"/>
    </row>
    <row r="34" spans="1:9" s="10" customFormat="1" ht="12.75">
      <c r="A34" s="4" t="s">
        <v>166</v>
      </c>
      <c r="B34" s="5"/>
      <c r="C34" s="14">
        <f>+C30+C32</f>
        <v>-657</v>
      </c>
      <c r="E34" s="14">
        <f>+E30+E32</f>
        <v>-3086</v>
      </c>
      <c r="G34" s="14">
        <f>+G30+G32</f>
        <v>-657</v>
      </c>
      <c r="I34" s="14">
        <f>+I30+I32</f>
        <v>-3086</v>
      </c>
    </row>
    <row r="35" spans="2:9" s="10" customFormat="1" ht="12.75">
      <c r="B35" s="11"/>
      <c r="C35" s="15"/>
      <c r="D35" s="15"/>
      <c r="E35" s="3"/>
      <c r="F35" s="15"/>
      <c r="G35" s="15"/>
      <c r="H35" s="15"/>
      <c r="I35" s="3"/>
    </row>
    <row r="36" spans="1:9" s="10" customFormat="1" ht="12.75" hidden="1">
      <c r="A36" s="4" t="s">
        <v>145</v>
      </c>
      <c r="B36" s="11"/>
      <c r="C36" s="15">
        <v>0</v>
      </c>
      <c r="D36" s="15"/>
      <c r="E36" s="10">
        <v>0</v>
      </c>
      <c r="F36" s="15"/>
      <c r="G36" s="15">
        <v>0</v>
      </c>
      <c r="H36" s="15"/>
      <c r="I36" s="10">
        <v>0</v>
      </c>
    </row>
    <row r="37" spans="1:9" s="10" customFormat="1" ht="12.75">
      <c r="A37" s="4" t="s">
        <v>13</v>
      </c>
      <c r="B37" s="5"/>
      <c r="C37" s="10">
        <v>-347</v>
      </c>
      <c r="E37" s="11">
        <v>-132</v>
      </c>
      <c r="G37" s="10">
        <v>-347</v>
      </c>
      <c r="I37" s="11">
        <v>-132</v>
      </c>
    </row>
    <row r="38" spans="1:9" s="10" customFormat="1" ht="12.75">
      <c r="A38" s="4"/>
      <c r="B38" s="5"/>
      <c r="C38" s="13"/>
      <c r="E38" s="13"/>
      <c r="G38" s="13"/>
      <c r="I38" s="13"/>
    </row>
    <row r="39" spans="1:9" s="10" customFormat="1" ht="12.75">
      <c r="A39" s="4" t="s">
        <v>168</v>
      </c>
      <c r="B39" s="5"/>
      <c r="C39" s="99">
        <f>SUM(C34:C38)</f>
        <v>-1004</v>
      </c>
      <c r="E39" s="99">
        <f>SUM(E34:E38)</f>
        <v>-3218</v>
      </c>
      <c r="G39" s="99">
        <f>SUM(G34:G38)</f>
        <v>-1004</v>
      </c>
      <c r="I39" s="99">
        <f>SUM(I34:I38)</f>
        <v>-3218</v>
      </c>
    </row>
    <row r="40" spans="1:9" s="10" customFormat="1" ht="12.75">
      <c r="A40" s="4"/>
      <c r="B40" s="5"/>
      <c r="C40" s="3"/>
      <c r="E40" s="3"/>
      <c r="G40" s="3"/>
      <c r="I40" s="3"/>
    </row>
    <row r="41" spans="1:9" s="10" customFormat="1" ht="12.75">
      <c r="A41" s="61"/>
      <c r="B41" s="62"/>
      <c r="C41" s="74"/>
      <c r="D41" s="74"/>
      <c r="E41" s="75"/>
      <c r="F41" s="74"/>
      <c r="G41" s="75"/>
      <c r="H41" s="74"/>
      <c r="I41" s="75"/>
    </row>
    <row r="42" spans="1:9" s="10" customFormat="1" ht="12.75">
      <c r="A42" s="74" t="s">
        <v>93</v>
      </c>
      <c r="B42" s="62"/>
      <c r="C42" s="74"/>
      <c r="D42" s="74"/>
      <c r="E42" s="75"/>
      <c r="F42" s="74"/>
      <c r="G42" s="75"/>
      <c r="H42" s="74"/>
      <c r="I42" s="75"/>
    </row>
    <row r="43" spans="1:9" s="10" customFormat="1" ht="12.75">
      <c r="A43" s="70" t="s">
        <v>91</v>
      </c>
      <c r="B43" s="62"/>
      <c r="C43" s="74"/>
      <c r="D43" s="74"/>
      <c r="E43" s="75"/>
      <c r="F43" s="74"/>
      <c r="G43" s="75"/>
      <c r="H43" s="74"/>
      <c r="I43" s="75"/>
    </row>
    <row r="44" spans="1:9" s="10" customFormat="1" ht="12.75">
      <c r="A44" s="70" t="s">
        <v>169</v>
      </c>
      <c r="B44" s="62">
        <v>25</v>
      </c>
      <c r="C44" s="76">
        <f>+Notes!F225</f>
        <v>-0.7171428571428572</v>
      </c>
      <c r="D44" s="77"/>
      <c r="E44" s="110">
        <v>-2.3</v>
      </c>
      <c r="F44" s="77"/>
      <c r="G44" s="76">
        <f>+Notes!H225</f>
        <v>-0.7171428571428572</v>
      </c>
      <c r="H44" s="74"/>
      <c r="I44" s="110">
        <v>-2.3</v>
      </c>
    </row>
    <row r="45" spans="1:9" s="10" customFormat="1" ht="12.75">
      <c r="A45" s="70" t="s">
        <v>170</v>
      </c>
      <c r="B45" s="62">
        <f>+B44</f>
        <v>25</v>
      </c>
      <c r="C45" s="76">
        <f>+Notes!F226</f>
        <v>-0.7171428571428572</v>
      </c>
      <c r="D45" s="77"/>
      <c r="E45" s="110">
        <v>-2.3</v>
      </c>
      <c r="F45" s="77"/>
      <c r="G45" s="76">
        <f>+Notes!H226</f>
        <v>-0.7171428571428572</v>
      </c>
      <c r="H45" s="74"/>
      <c r="I45" s="110">
        <v>-2.3</v>
      </c>
    </row>
    <row r="46" spans="1:9" s="10" customFormat="1" ht="12.75">
      <c r="A46" s="70"/>
      <c r="B46" s="62"/>
      <c r="C46" s="76"/>
      <c r="D46" s="77"/>
      <c r="E46" s="111"/>
      <c r="F46" s="77"/>
      <c r="G46" s="76"/>
      <c r="H46" s="74"/>
      <c r="I46" s="111"/>
    </row>
    <row r="47" spans="1:9" s="10" customFormat="1" ht="12.75">
      <c r="A47" s="74" t="s">
        <v>97</v>
      </c>
      <c r="B47" s="62"/>
      <c r="C47" s="74"/>
      <c r="D47" s="74"/>
      <c r="E47" s="112"/>
      <c r="F47" s="74"/>
      <c r="G47" s="75"/>
      <c r="H47" s="74"/>
      <c r="I47" s="112"/>
    </row>
    <row r="48" spans="1:9" s="10" customFormat="1" ht="12.75">
      <c r="A48" s="74" t="s">
        <v>98</v>
      </c>
      <c r="B48" s="62"/>
      <c r="C48" s="74"/>
      <c r="D48" s="74"/>
      <c r="E48" s="112"/>
      <c r="F48" s="74"/>
      <c r="G48" s="75"/>
      <c r="H48" s="74"/>
      <c r="I48" s="112"/>
    </row>
    <row r="49" spans="1:10" s="10" customFormat="1" ht="12.75">
      <c r="A49" s="70" t="s">
        <v>169</v>
      </c>
      <c r="B49" s="62">
        <f>+B45</f>
        <v>25</v>
      </c>
      <c r="C49" s="78">
        <f>+Notes!F231</f>
        <v>-0.7171428571428572</v>
      </c>
      <c r="D49" s="74"/>
      <c r="E49" s="110">
        <v>-2.3</v>
      </c>
      <c r="F49" s="74"/>
      <c r="G49" s="79">
        <f>+Notes!H231</f>
        <v>-0.7171428571428572</v>
      </c>
      <c r="H49" s="74"/>
      <c r="I49" s="110">
        <v>-2.3</v>
      </c>
      <c r="J49"/>
    </row>
    <row r="50" spans="1:10" s="10" customFormat="1" ht="12.75">
      <c r="A50" s="70" t="s">
        <v>170</v>
      </c>
      <c r="B50" s="62">
        <f>+B45</f>
        <v>25</v>
      </c>
      <c r="C50" s="80">
        <f>+Notes!F232</f>
        <v>-0.7171428571428572</v>
      </c>
      <c r="D50" s="81"/>
      <c r="E50" s="110">
        <v>-2.3</v>
      </c>
      <c r="F50" s="81"/>
      <c r="G50" s="82">
        <f>+Notes!H232</f>
        <v>-0.7171428571428572</v>
      </c>
      <c r="H50" s="81"/>
      <c r="I50" s="110">
        <v>-2.3</v>
      </c>
      <c r="J50"/>
    </row>
    <row r="51" spans="1:10" s="10" customFormat="1" ht="12.75">
      <c r="A51" s="61"/>
      <c r="B51" s="61"/>
      <c r="C51" s="80"/>
      <c r="D51" s="74"/>
      <c r="E51" s="108"/>
      <c r="F51" s="74"/>
      <c r="G51" s="80"/>
      <c r="H51" s="74"/>
      <c r="I51" s="108"/>
      <c r="J51"/>
    </row>
    <row r="52" spans="1:10" s="10" customFormat="1" ht="12.75">
      <c r="A52" s="74"/>
      <c r="B52" s="61"/>
      <c r="C52" s="83"/>
      <c r="D52" s="83"/>
      <c r="E52" s="83"/>
      <c r="F52" s="83"/>
      <c r="G52" s="83"/>
      <c r="H52" s="83"/>
      <c r="I52" s="109"/>
      <c r="J52"/>
    </row>
    <row r="53" spans="1:9" s="10" customFormat="1" ht="12.75">
      <c r="A53" s="10" t="s">
        <v>144</v>
      </c>
      <c r="E53" s="11"/>
      <c r="G53" s="11"/>
      <c r="I53" s="11"/>
    </row>
    <row r="54" spans="1:9" s="10" customFormat="1" ht="12.75" customHeight="1">
      <c r="A54" s="51"/>
      <c r="B54" s="51"/>
      <c r="C54" s="52"/>
      <c r="D54" s="52"/>
      <c r="E54" s="52"/>
      <c r="F54" s="52"/>
      <c r="G54" s="52"/>
      <c r="H54" s="52"/>
      <c r="I54" s="52"/>
    </row>
    <row r="55" spans="1:9" s="10" customFormat="1" ht="12.75">
      <c r="A55" s="52"/>
      <c r="B55" s="52"/>
      <c r="C55" s="52"/>
      <c r="D55" s="52"/>
      <c r="E55" s="52"/>
      <c r="F55" s="52"/>
      <c r="G55" s="52"/>
      <c r="H55" s="52"/>
      <c r="I55" s="52"/>
    </row>
    <row r="56" spans="1:9" s="10" customFormat="1" ht="12.75">
      <c r="A56" s="52"/>
      <c r="B56" s="52"/>
      <c r="C56" s="52"/>
      <c r="D56" s="52"/>
      <c r="E56" s="52"/>
      <c r="F56" s="52"/>
      <c r="G56" s="52"/>
      <c r="H56" s="52"/>
      <c r="I56" s="52"/>
    </row>
    <row r="57" spans="5:9" s="10" customFormat="1" ht="12.75">
      <c r="E57" s="11"/>
      <c r="G57" s="11"/>
      <c r="I57" s="11"/>
    </row>
    <row r="58" spans="1:9" ht="12.75">
      <c r="A58"/>
      <c r="B58"/>
      <c r="C58"/>
      <c r="D58"/>
      <c r="E58"/>
      <c r="F58"/>
      <c r="G58"/>
      <c r="H58"/>
      <c r="I58"/>
    </row>
    <row r="59" spans="1:9" ht="12.75">
      <c r="A59"/>
      <c r="B59"/>
      <c r="C59"/>
      <c r="D59"/>
      <c r="E59"/>
      <c r="F59"/>
      <c r="G59"/>
      <c r="H59"/>
      <c r="I59"/>
    </row>
    <row r="60" spans="1:9" ht="12.75">
      <c r="A60"/>
      <c r="B60"/>
      <c r="C60"/>
      <c r="D60"/>
      <c r="E60"/>
      <c r="F60"/>
      <c r="G60"/>
      <c r="H60"/>
      <c r="I60"/>
    </row>
    <row r="61" spans="1:9" ht="12.75">
      <c r="A61"/>
      <c r="B61"/>
      <c r="C61"/>
      <c r="D61"/>
      <c r="E61"/>
      <c r="F61"/>
      <c r="G61"/>
      <c r="H61"/>
      <c r="I61"/>
    </row>
    <row r="62" spans="1:9" ht="12.75">
      <c r="A62"/>
      <c r="B62"/>
      <c r="C62"/>
      <c r="D62"/>
      <c r="E62"/>
      <c r="F62"/>
      <c r="G62"/>
      <c r="H62"/>
      <c r="I62"/>
    </row>
    <row r="63" spans="1:9" ht="12.75">
      <c r="A63"/>
      <c r="B63"/>
      <c r="C63"/>
      <c r="D63"/>
      <c r="E63"/>
      <c r="F63"/>
      <c r="G63"/>
      <c r="H63"/>
      <c r="I63"/>
    </row>
    <row r="64" spans="1:9" ht="12.75">
      <c r="A64"/>
      <c r="B64"/>
      <c r="C64"/>
      <c r="D64"/>
      <c r="E64"/>
      <c r="F64"/>
      <c r="G64"/>
      <c r="H64"/>
      <c r="I64"/>
    </row>
    <row r="65" spans="1:9" ht="12.75">
      <c r="A65"/>
      <c r="B65"/>
      <c r="C65"/>
      <c r="D65"/>
      <c r="E65"/>
      <c r="F65"/>
      <c r="G65"/>
      <c r="H65"/>
      <c r="I65"/>
    </row>
    <row r="66" spans="5:7" ht="12.75">
      <c r="E66" s="102"/>
      <c r="F66" s="107"/>
      <c r="G66" s="102"/>
    </row>
  </sheetData>
  <mergeCells count="2">
    <mergeCell ref="G9:I9"/>
    <mergeCell ref="C9:E9"/>
  </mergeCells>
  <printOptions/>
  <pageMargins left="1" right="1" top="0.5" bottom="0.5" header="0.5" footer="0.5"/>
  <pageSetup fitToHeight="1" fitToWidth="1" horizontalDpi="1200" verticalDpi="12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63"/>
  <sheetViews>
    <sheetView workbookViewId="0" topLeftCell="A1">
      <selection activeCell="C8" sqref="C8"/>
    </sheetView>
  </sheetViews>
  <sheetFormatPr defaultColWidth="9.140625" defaultRowHeight="12.75"/>
  <cols>
    <col min="1" max="1" width="50.140625" style="4" customWidth="1"/>
    <col min="2" max="2" width="15.140625" style="4" customWidth="1"/>
    <col min="3" max="3" width="12.57421875" style="4" customWidth="1"/>
    <col min="4" max="4" width="1.7109375" style="4" customWidth="1"/>
    <col min="5" max="5" width="12.57421875" style="5" bestFit="1" customWidth="1"/>
    <col min="6" max="6" width="2.00390625" style="4" customWidth="1"/>
    <col min="7" max="7" width="10.28125" style="5" bestFit="1" customWidth="1"/>
    <col min="8" max="8" width="2.00390625" style="4" customWidth="1"/>
    <col min="9" max="9" width="11.28125" style="5" bestFit="1" customWidth="1"/>
    <col min="10" max="16384" width="9.140625" style="4" customWidth="1"/>
  </cols>
  <sheetData>
    <row r="1" spans="1:2" ht="12.75">
      <c r="A1" s="6" t="str">
        <f>'IS'!A1</f>
        <v>COMINTEL CORPORATION BHD</v>
      </c>
      <c r="B1" s="6"/>
    </row>
    <row r="2" spans="1:2" ht="12.75">
      <c r="A2" s="7" t="str">
        <f>'IS'!A2</f>
        <v>(Company No. 630068-T)</v>
      </c>
      <c r="B2" s="7"/>
    </row>
    <row r="3" spans="1:2" ht="12.75">
      <c r="A3" s="7"/>
      <c r="B3" s="7"/>
    </row>
    <row r="5" spans="1:2" ht="12.75">
      <c r="A5" s="8" t="s">
        <v>153</v>
      </c>
      <c r="B5" s="8"/>
    </row>
    <row r="6" spans="1:2" ht="12.75">
      <c r="A6" s="8" t="s">
        <v>19</v>
      </c>
      <c r="B6" s="8"/>
    </row>
    <row r="7" ht="12.75">
      <c r="C7" s="5"/>
    </row>
    <row r="8" spans="3:5" ht="12.75">
      <c r="C8" s="5" t="s">
        <v>20</v>
      </c>
      <c r="E8" s="5" t="s">
        <v>22</v>
      </c>
    </row>
    <row r="9" spans="3:5" ht="12.75">
      <c r="C9" s="5" t="s">
        <v>37</v>
      </c>
      <c r="E9" s="5" t="s">
        <v>23</v>
      </c>
    </row>
    <row r="10" spans="3:5" ht="12.75">
      <c r="C10" s="5" t="s">
        <v>21</v>
      </c>
      <c r="E10" s="5" t="s">
        <v>106</v>
      </c>
    </row>
    <row r="11" spans="3:5" ht="12.75">
      <c r="C11" s="16" t="str">
        <f>'IS'!C13</f>
        <v>30.04.2006</v>
      </c>
      <c r="E11" s="16" t="s">
        <v>150</v>
      </c>
    </row>
    <row r="12" spans="2:5" ht="12.75">
      <c r="B12" s="5" t="s">
        <v>88</v>
      </c>
      <c r="C12" s="5" t="s">
        <v>5</v>
      </c>
      <c r="E12" s="5" t="s">
        <v>5</v>
      </c>
    </row>
    <row r="13" ht="12.75">
      <c r="B13" s="5"/>
    </row>
    <row r="14" spans="1:9" s="10" customFormat="1" ht="12.75">
      <c r="A14" s="17" t="s">
        <v>0</v>
      </c>
      <c r="B14" s="55"/>
      <c r="C14" s="10">
        <v>86002</v>
      </c>
      <c r="E14" s="87">
        <v>90805</v>
      </c>
      <c r="G14" s="11"/>
      <c r="I14" s="11"/>
    </row>
    <row r="15" spans="1:9" s="10" customFormat="1" ht="12.75">
      <c r="A15" s="17" t="s">
        <v>146</v>
      </c>
      <c r="B15" s="60"/>
      <c r="C15" s="23">
        <f>5718-1000+487-500-195</f>
        <v>4510</v>
      </c>
      <c r="E15" s="10">
        <v>4510</v>
      </c>
      <c r="G15" s="11"/>
      <c r="I15" s="11"/>
    </row>
    <row r="16" spans="1:9" s="10" customFormat="1" ht="12.75" hidden="1">
      <c r="A16" s="17" t="s">
        <v>77</v>
      </c>
      <c r="B16" s="55"/>
      <c r="C16" s="10">
        <v>0</v>
      </c>
      <c r="E16" s="10">
        <v>0</v>
      </c>
      <c r="G16" s="11"/>
      <c r="I16" s="11"/>
    </row>
    <row r="17" spans="1:9" s="10" customFormat="1" ht="12.75">
      <c r="A17" s="17"/>
      <c r="B17" s="55"/>
      <c r="E17" s="11"/>
      <c r="G17" s="11"/>
      <c r="I17" s="11"/>
    </row>
    <row r="18" spans="1:9" s="10" customFormat="1" ht="12.75">
      <c r="A18" s="17" t="s">
        <v>1</v>
      </c>
      <c r="B18" s="55"/>
      <c r="E18" s="11"/>
      <c r="G18" s="11"/>
      <c r="I18" s="11"/>
    </row>
    <row r="19" spans="1:8" s="10" customFormat="1" ht="12.75">
      <c r="A19" s="15" t="s">
        <v>2</v>
      </c>
      <c r="B19" s="3"/>
      <c r="C19" s="18">
        <v>61976</v>
      </c>
      <c r="D19" s="15"/>
      <c r="E19" s="88">
        <v>54759</v>
      </c>
      <c r="F19" s="15"/>
      <c r="G19" s="11"/>
      <c r="H19" s="15"/>
    </row>
    <row r="20" spans="1:8" s="10" customFormat="1" ht="12.75">
      <c r="A20" s="15" t="s">
        <v>70</v>
      </c>
      <c r="B20" s="3"/>
      <c r="C20" s="19">
        <v>53243</v>
      </c>
      <c r="D20" s="15"/>
      <c r="E20" s="89">
        <v>40841</v>
      </c>
      <c r="F20" s="15"/>
      <c r="G20" s="11"/>
      <c r="H20" s="15"/>
    </row>
    <row r="21" spans="1:8" s="10" customFormat="1" ht="12.75">
      <c r="A21" s="15" t="s">
        <v>68</v>
      </c>
      <c r="B21" s="3"/>
      <c r="C21" s="19">
        <f>6223+1672+1000-487+500+195</f>
        <v>9103</v>
      </c>
      <c r="D21" s="15"/>
      <c r="E21" s="89">
        <f>21888-9824-3799</f>
        <v>8265</v>
      </c>
      <c r="F21" s="15"/>
      <c r="G21" s="11"/>
      <c r="H21" s="15"/>
    </row>
    <row r="22" spans="1:8" s="10" customFormat="1" ht="12.75">
      <c r="A22" s="15" t="s">
        <v>148</v>
      </c>
      <c r="B22" s="3"/>
      <c r="C22" s="19">
        <f>10647-823</f>
        <v>9824</v>
      </c>
      <c r="D22" s="15"/>
      <c r="E22" s="19">
        <v>9824</v>
      </c>
      <c r="F22" s="15"/>
      <c r="G22" s="11"/>
      <c r="H22" s="15"/>
    </row>
    <row r="23" spans="1:8" s="10" customFormat="1" ht="12.75">
      <c r="A23" s="15" t="s">
        <v>116</v>
      </c>
      <c r="B23" s="3"/>
      <c r="C23" s="19">
        <v>3799</v>
      </c>
      <c r="D23" s="15"/>
      <c r="E23" s="19">
        <v>3799</v>
      </c>
      <c r="F23" s="15"/>
      <c r="G23" s="11"/>
      <c r="H23" s="15"/>
    </row>
    <row r="24" spans="1:8" s="10" customFormat="1" ht="12.75">
      <c r="A24" s="15" t="s">
        <v>69</v>
      </c>
      <c r="B24" s="3"/>
      <c r="C24" s="19">
        <v>7155</v>
      </c>
      <c r="D24" s="15"/>
      <c r="E24" s="89">
        <v>12455</v>
      </c>
      <c r="F24" s="15"/>
      <c r="G24" s="11"/>
      <c r="H24" s="15"/>
    </row>
    <row r="25" spans="1:8" s="10" customFormat="1" ht="12.75">
      <c r="A25" s="15" t="s">
        <v>82</v>
      </c>
      <c r="B25" s="57"/>
      <c r="C25" s="19">
        <v>8664</v>
      </c>
      <c r="D25" s="15"/>
      <c r="E25" s="89">
        <v>9988</v>
      </c>
      <c r="F25" s="15"/>
      <c r="G25" s="11"/>
      <c r="H25" s="15"/>
    </row>
    <row r="26" spans="1:8" s="10" customFormat="1" ht="12.75">
      <c r="A26" s="15"/>
      <c r="B26" s="57"/>
      <c r="C26" s="20">
        <f>SUM(C19:C25)</f>
        <v>153764</v>
      </c>
      <c r="D26" s="15"/>
      <c r="E26" s="92">
        <f>SUM(E19:E25)</f>
        <v>139931</v>
      </c>
      <c r="F26" s="15"/>
      <c r="G26" s="11"/>
      <c r="H26" s="15"/>
    </row>
    <row r="27" spans="1:8" s="10" customFormat="1" ht="12.75">
      <c r="A27" s="21" t="s">
        <v>3</v>
      </c>
      <c r="B27" s="58"/>
      <c r="C27" s="19"/>
      <c r="D27" s="15"/>
      <c r="E27" s="90"/>
      <c r="F27" s="15"/>
      <c r="G27" s="11"/>
      <c r="H27" s="15"/>
    </row>
    <row r="28" spans="1:8" s="10" customFormat="1" ht="12.75">
      <c r="A28" s="15" t="s">
        <v>71</v>
      </c>
      <c r="B28" s="57"/>
      <c r="C28" s="19">
        <v>40117</v>
      </c>
      <c r="D28" s="15"/>
      <c r="E28" s="89">
        <v>35896</v>
      </c>
      <c r="F28" s="15"/>
      <c r="G28" s="11"/>
      <c r="H28" s="15"/>
    </row>
    <row r="29" spans="1:8" s="10" customFormat="1" ht="12.75">
      <c r="A29" s="15" t="s">
        <v>72</v>
      </c>
      <c r="B29" s="57"/>
      <c r="C29" s="19">
        <v>22915</v>
      </c>
      <c r="D29" s="15"/>
      <c r="E29" s="89">
        <f>22480-3783</f>
        <v>18697</v>
      </c>
      <c r="F29" s="15"/>
      <c r="G29" s="11"/>
      <c r="H29" s="15"/>
    </row>
    <row r="30" spans="1:8" s="10" customFormat="1" ht="12.75">
      <c r="A30" s="15" t="s">
        <v>73</v>
      </c>
      <c r="B30" s="57"/>
      <c r="C30" s="19">
        <v>5262</v>
      </c>
      <c r="D30" s="15"/>
      <c r="E30" s="19">
        <v>3783</v>
      </c>
      <c r="F30" s="15"/>
      <c r="G30" s="11"/>
      <c r="H30" s="15"/>
    </row>
    <row r="31" spans="1:8" s="10" customFormat="1" ht="12.75">
      <c r="A31" s="15" t="s">
        <v>16</v>
      </c>
      <c r="B31" s="60">
        <v>20</v>
      </c>
      <c r="C31" s="19">
        <f>45706+3273</f>
        <v>48979</v>
      </c>
      <c r="D31" s="15"/>
      <c r="E31" s="90">
        <f>50141-1866</f>
        <v>48275</v>
      </c>
      <c r="F31" s="15"/>
      <c r="G31" s="11"/>
      <c r="H31" s="15"/>
    </row>
    <row r="32" spans="1:8" s="10" customFormat="1" ht="12.75">
      <c r="A32" s="15" t="s">
        <v>109</v>
      </c>
      <c r="B32" s="60">
        <f>+B31</f>
        <v>20</v>
      </c>
      <c r="C32" s="19">
        <v>1349</v>
      </c>
      <c r="D32" s="15"/>
      <c r="E32" s="19">
        <v>1866</v>
      </c>
      <c r="F32" s="15"/>
      <c r="G32" s="11"/>
      <c r="H32" s="15"/>
    </row>
    <row r="33" spans="1:8" s="10" customFormat="1" ht="12.75">
      <c r="A33" s="15" t="s">
        <v>117</v>
      </c>
      <c r="B33" s="60">
        <f>+B32</f>
        <v>20</v>
      </c>
      <c r="C33" s="19">
        <v>146</v>
      </c>
      <c r="D33" s="15"/>
      <c r="E33" s="89">
        <v>146</v>
      </c>
      <c r="F33" s="15"/>
      <c r="G33" s="11"/>
      <c r="H33" s="15"/>
    </row>
    <row r="34" spans="1:8" s="10" customFormat="1" ht="12.75">
      <c r="A34" s="15" t="s">
        <v>74</v>
      </c>
      <c r="B34" s="57"/>
      <c r="C34" s="19">
        <v>1311</v>
      </c>
      <c r="D34" s="15"/>
      <c r="E34" s="89">
        <v>709</v>
      </c>
      <c r="F34" s="15"/>
      <c r="G34" s="11"/>
      <c r="H34" s="15"/>
    </row>
    <row r="35" spans="1:9" s="10" customFormat="1" ht="12.75">
      <c r="A35" s="15"/>
      <c r="B35" s="57"/>
      <c r="C35" s="20">
        <f>SUM(C28:C34)</f>
        <v>120079</v>
      </c>
      <c r="D35" s="15"/>
      <c r="E35" s="92">
        <f>SUM(E28:E34)</f>
        <v>109372</v>
      </c>
      <c r="F35" s="15"/>
      <c r="G35" s="3"/>
      <c r="H35" s="15"/>
      <c r="I35" s="11"/>
    </row>
    <row r="36" spans="2:9" s="10" customFormat="1" ht="12.75">
      <c r="B36" s="51"/>
      <c r="E36" s="11"/>
      <c r="G36" s="11"/>
      <c r="I36" s="11"/>
    </row>
    <row r="37" spans="1:9" s="10" customFormat="1" ht="12.75">
      <c r="A37" s="17" t="s">
        <v>111</v>
      </c>
      <c r="B37" s="59"/>
      <c r="C37" s="10">
        <f>+C26-C35</f>
        <v>33685</v>
      </c>
      <c r="E37" s="10">
        <f>+E26-E35</f>
        <v>30559</v>
      </c>
      <c r="G37" s="11"/>
      <c r="I37" s="11"/>
    </row>
    <row r="38" spans="2:9" s="10" customFormat="1" ht="12.75">
      <c r="B38" s="11"/>
      <c r="E38" s="11"/>
      <c r="G38" s="11"/>
      <c r="I38" s="11"/>
    </row>
    <row r="39" spans="2:9" s="10" customFormat="1" ht="13.5" thickBot="1">
      <c r="B39" s="11"/>
      <c r="C39" s="22">
        <f>C37+SUM(C14:C16)</f>
        <v>124197</v>
      </c>
      <c r="E39" s="22">
        <f>E37+SUM(E14:E16)</f>
        <v>125874</v>
      </c>
      <c r="G39" s="11"/>
      <c r="I39" s="11"/>
    </row>
    <row r="40" spans="2:9" s="10" customFormat="1" ht="13.5" thickTop="1">
      <c r="B40" s="11"/>
      <c r="E40" s="11"/>
      <c r="G40" s="11"/>
      <c r="I40" s="11"/>
    </row>
    <row r="41" spans="1:7" ht="12.75">
      <c r="A41" s="8" t="s">
        <v>6</v>
      </c>
      <c r="B41" s="56"/>
      <c r="C41" s="10">
        <v>70000</v>
      </c>
      <c r="E41" s="87">
        <v>70000</v>
      </c>
      <c r="G41" s="11"/>
    </row>
    <row r="42" spans="1:7" ht="12.75">
      <c r="A42" s="8" t="s">
        <v>75</v>
      </c>
      <c r="B42" s="56"/>
      <c r="C42" s="15">
        <v>25745</v>
      </c>
      <c r="D42" s="37"/>
      <c r="E42" s="91">
        <v>25745</v>
      </c>
      <c r="G42" s="11"/>
    </row>
    <row r="43" spans="1:7" ht="12.75">
      <c r="A43" s="8" t="s">
        <v>110</v>
      </c>
      <c r="B43" s="56"/>
      <c r="C43" s="15">
        <v>54</v>
      </c>
      <c r="D43" s="37"/>
      <c r="E43" s="91">
        <v>194</v>
      </c>
      <c r="G43" s="11"/>
    </row>
    <row r="44" spans="1:7" ht="12.75">
      <c r="A44" s="8" t="s">
        <v>99</v>
      </c>
      <c r="B44" s="56"/>
      <c r="C44" s="15">
        <f>+Equity!G18</f>
        <v>9670</v>
      </c>
      <c r="E44" s="91">
        <v>10674</v>
      </c>
      <c r="G44" s="11"/>
    </row>
    <row r="45" spans="1:7" ht="12.75">
      <c r="A45" s="8" t="s">
        <v>17</v>
      </c>
      <c r="B45" s="5"/>
      <c r="C45" s="24">
        <f>SUM(C41:C44)</f>
        <v>105469</v>
      </c>
      <c r="E45" s="24">
        <f>SUM(E41:E44)</f>
        <v>106613</v>
      </c>
      <c r="G45" s="11"/>
    </row>
    <row r="46" spans="1:7" ht="12.75">
      <c r="A46" s="8" t="s">
        <v>18</v>
      </c>
      <c r="B46" s="60">
        <f>+B33</f>
        <v>20</v>
      </c>
      <c r="C46" s="15">
        <v>12795</v>
      </c>
      <c r="E46" s="15">
        <v>13650</v>
      </c>
      <c r="G46" s="11"/>
    </row>
    <row r="47" spans="1:7" ht="12.75">
      <c r="A47" s="8" t="s">
        <v>117</v>
      </c>
      <c r="B47" s="60">
        <f>+B46</f>
        <v>20</v>
      </c>
      <c r="C47" s="15">
        <v>451</v>
      </c>
      <c r="E47" s="15">
        <v>486</v>
      </c>
      <c r="G47" s="11"/>
    </row>
    <row r="48" spans="1:7" ht="12.75">
      <c r="A48" s="8" t="s">
        <v>76</v>
      </c>
      <c r="B48" s="5"/>
      <c r="C48" s="15">
        <f>6866-3677</f>
        <v>3189</v>
      </c>
      <c r="E48" s="15">
        <v>3179</v>
      </c>
      <c r="G48" s="11"/>
    </row>
    <row r="49" spans="1:7" ht="12.75">
      <c r="A49" s="8" t="s">
        <v>13</v>
      </c>
      <c r="B49" s="5"/>
      <c r="C49" s="15">
        <v>2293</v>
      </c>
      <c r="E49" s="15">
        <v>1946</v>
      </c>
      <c r="G49" s="11"/>
    </row>
    <row r="50" spans="1:7" ht="13.5" thickBot="1">
      <c r="A50" s="8"/>
      <c r="B50" s="56"/>
      <c r="C50" s="22">
        <f>SUM(C45:C49)</f>
        <v>124197</v>
      </c>
      <c r="E50" s="22">
        <f>SUM(E45:E49)</f>
        <v>125874</v>
      </c>
      <c r="G50" s="11"/>
    </row>
    <row r="51" spans="1:9" ht="13.5" thickTop="1">
      <c r="A51" s="25"/>
      <c r="B51" s="5"/>
      <c r="C51" s="26"/>
      <c r="E51" s="26"/>
      <c r="G51" s="27"/>
      <c r="I51" s="28"/>
    </row>
    <row r="52" spans="1:9" ht="12.75">
      <c r="A52" s="50" t="s">
        <v>65</v>
      </c>
      <c r="B52" s="50"/>
      <c r="C52" s="30">
        <f>+(C45)/140000</f>
        <v>0.75335</v>
      </c>
      <c r="E52" s="30">
        <f>+(E45)/140000</f>
        <v>0.7615214285714286</v>
      </c>
      <c r="G52" s="27"/>
      <c r="I52" s="28"/>
    </row>
    <row r="53" spans="1:9" ht="12.75">
      <c r="A53" s="25"/>
      <c r="B53" s="25"/>
      <c r="C53" s="26"/>
      <c r="G53" s="27"/>
      <c r="I53" s="28"/>
    </row>
    <row r="54" spans="1:10" ht="12.75">
      <c r="A54" s="10" t="s">
        <v>144</v>
      </c>
      <c r="B54" s="10"/>
      <c r="C54" s="29"/>
      <c r="G54" s="30"/>
      <c r="I54" s="31"/>
      <c r="J54" s="32"/>
    </row>
    <row r="55" spans="1:10" ht="12.75">
      <c r="A55" s="10"/>
      <c r="B55" s="10"/>
      <c r="C55" s="29"/>
      <c r="G55" s="30"/>
      <c r="I55" s="31"/>
      <c r="J55" s="32"/>
    </row>
    <row r="56" spans="1:10" ht="12.75">
      <c r="A56" s="10"/>
      <c r="B56" s="10"/>
      <c r="C56" s="29"/>
      <c r="G56" s="30"/>
      <c r="I56" s="31"/>
      <c r="J56" s="32"/>
    </row>
    <row r="57" spans="1:10" ht="12.75">
      <c r="A57" s="10"/>
      <c r="B57" s="10"/>
      <c r="C57" s="29"/>
      <c r="G57" s="30"/>
      <c r="I57" s="31"/>
      <c r="J57" s="32"/>
    </row>
    <row r="58" spans="1:10" ht="12.75">
      <c r="A58" s="10"/>
      <c r="B58" s="10"/>
      <c r="C58" s="29"/>
      <c r="G58" s="30"/>
      <c r="I58" s="31"/>
      <c r="J58" s="32"/>
    </row>
    <row r="59" spans="1:10" ht="12.75">
      <c r="A59" s="10"/>
      <c r="B59" s="10"/>
      <c r="C59" s="29"/>
      <c r="G59" s="30"/>
      <c r="I59" s="31"/>
      <c r="J59" s="32"/>
    </row>
    <row r="60" spans="1:2" ht="12.75">
      <c r="A60" s="10" t="s">
        <v>38</v>
      </c>
      <c r="B60" s="10"/>
    </row>
    <row r="61" spans="1:2" ht="12.75">
      <c r="A61" s="10"/>
      <c r="B61" s="10"/>
    </row>
    <row r="62" spans="1:2" ht="12.75">
      <c r="A62" s="10"/>
      <c r="B62" s="10"/>
    </row>
    <row r="63" spans="1:2" ht="12.75">
      <c r="A63" s="10"/>
      <c r="B63" s="10"/>
    </row>
  </sheetData>
  <printOptions/>
  <pageMargins left="1" right="1" top="0.5" bottom="0.5" header="0.5" footer="0.5"/>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workbookViewId="0" topLeftCell="A1">
      <selection activeCell="B32" sqref="B32"/>
    </sheetView>
  </sheetViews>
  <sheetFormatPr defaultColWidth="9.140625" defaultRowHeight="12.75"/>
  <cols>
    <col min="1" max="1" width="30.00390625" style="4" customWidth="1"/>
    <col min="2" max="2" width="7.421875" style="10" customWidth="1"/>
    <col min="3" max="3" width="7.00390625" style="10" customWidth="1"/>
    <col min="4" max="5" width="11.7109375" style="10" customWidth="1"/>
    <col min="6" max="7" width="12.28125" style="10" customWidth="1"/>
    <col min="8" max="8" width="11.7109375" style="10" customWidth="1"/>
    <col min="9" max="16384" width="9.140625" style="4" customWidth="1"/>
  </cols>
  <sheetData>
    <row r="1" ht="12.75">
      <c r="A1" s="6" t="str">
        <f>'IS'!A1</f>
        <v>COMINTEL CORPORATION BHD</v>
      </c>
    </row>
    <row r="2" ht="12.75">
      <c r="A2" s="33" t="str">
        <f>'IS'!A2</f>
        <v>(Company No. 630068-T)</v>
      </c>
    </row>
    <row r="3" ht="12.75">
      <c r="A3" s="33"/>
    </row>
    <row r="5" ht="12.75">
      <c r="A5" s="8" t="s">
        <v>39</v>
      </c>
    </row>
    <row r="6" ht="12.75">
      <c r="A6" s="8" t="str">
        <f>'IS'!A6</f>
        <v>FOR THE FIRST QUARTER ENDED 30 APRIL 2006</v>
      </c>
    </row>
    <row r="7" ht="12.75">
      <c r="A7" s="8" t="str">
        <f>'IS'!A7</f>
        <v>(The figures have not been audited)</v>
      </c>
    </row>
    <row r="8" ht="12.75">
      <c r="A8" s="8"/>
    </row>
    <row r="9" spans="5:7" ht="25.5" customHeight="1">
      <c r="E9" s="122" t="s">
        <v>102</v>
      </c>
      <c r="F9" s="122"/>
      <c r="G9" s="86" t="s">
        <v>101</v>
      </c>
    </row>
    <row r="10" spans="4:9" ht="12.75">
      <c r="D10" s="11" t="s">
        <v>40</v>
      </c>
      <c r="E10" s="11" t="s">
        <v>40</v>
      </c>
      <c r="F10" s="11"/>
      <c r="G10" s="11" t="s">
        <v>100</v>
      </c>
      <c r="I10" s="5"/>
    </row>
    <row r="11" spans="4:9" ht="12.75">
      <c r="D11" s="11" t="s">
        <v>33</v>
      </c>
      <c r="E11" s="11" t="s">
        <v>78</v>
      </c>
      <c r="F11" s="11" t="s">
        <v>110</v>
      </c>
      <c r="G11" s="11" t="s">
        <v>151</v>
      </c>
      <c r="H11" s="11" t="s">
        <v>12</v>
      </c>
      <c r="I11" s="5"/>
    </row>
    <row r="12" spans="4:9" ht="12.75">
      <c r="D12" s="11" t="s">
        <v>5</v>
      </c>
      <c r="E12" s="11" t="s">
        <v>5</v>
      </c>
      <c r="F12" s="11" t="s">
        <v>5</v>
      </c>
      <c r="G12" s="11" t="s">
        <v>5</v>
      </c>
      <c r="H12" s="11" t="s">
        <v>5</v>
      </c>
      <c r="I12" s="5"/>
    </row>
    <row r="13" spans="4:9" ht="12.75">
      <c r="D13" s="11"/>
      <c r="E13" s="11"/>
      <c r="F13" s="11"/>
      <c r="G13" s="11"/>
      <c r="H13" s="11"/>
      <c r="I13" s="5"/>
    </row>
    <row r="14" spans="1:8" ht="12.75">
      <c r="A14" s="4" t="s">
        <v>155</v>
      </c>
      <c r="D14" s="10">
        <v>70000</v>
      </c>
      <c r="E14" s="10">
        <v>25745</v>
      </c>
      <c r="F14" s="10">
        <v>194</v>
      </c>
      <c r="G14" s="10">
        <v>10674</v>
      </c>
      <c r="H14" s="10">
        <f>SUM(D14:G14)</f>
        <v>106613</v>
      </c>
    </row>
    <row r="16" spans="1:8" ht="12.75">
      <c r="A16" s="61" t="s">
        <v>107</v>
      </c>
      <c r="D16" s="15">
        <v>0</v>
      </c>
      <c r="E16" s="15">
        <v>0</v>
      </c>
      <c r="F16" s="10">
        <v>-140</v>
      </c>
      <c r="G16" s="10">
        <f>+'IS'!G39</f>
        <v>-1004</v>
      </c>
      <c r="H16" s="15">
        <f>SUM(D16:G16)</f>
        <v>-1144</v>
      </c>
    </row>
    <row r="18" spans="1:8" ht="13.5" thickBot="1">
      <c r="A18" s="4" t="s">
        <v>156</v>
      </c>
      <c r="D18" s="22">
        <f>SUM(D14:D17)</f>
        <v>70000</v>
      </c>
      <c r="E18" s="22">
        <f>SUM(E14:E17)</f>
        <v>25745</v>
      </c>
      <c r="F18" s="22">
        <f>SUM(F14:F17)</f>
        <v>54</v>
      </c>
      <c r="G18" s="22">
        <f>SUM(G14:G17)</f>
        <v>9670</v>
      </c>
      <c r="H18" s="22">
        <f>SUM(H14:H17)</f>
        <v>105469</v>
      </c>
    </row>
    <row r="19" spans="4:8" ht="13.5" thickTop="1">
      <c r="D19" s="15"/>
      <c r="E19" s="15"/>
      <c r="F19" s="15"/>
      <c r="G19" s="15"/>
      <c r="H19" s="15"/>
    </row>
    <row r="21" ht="12.75">
      <c r="A21" s="10" t="s">
        <v>147</v>
      </c>
    </row>
    <row r="22" spans="1:8" ht="12.75">
      <c r="A22" s="49"/>
      <c r="B22" s="49"/>
      <c r="C22" s="49"/>
      <c r="D22" s="49"/>
      <c r="E22" s="49"/>
      <c r="F22" s="49"/>
      <c r="G22" s="49"/>
      <c r="H22" s="49"/>
    </row>
    <row r="23" spans="1:8" ht="12.75">
      <c r="A23" s="49"/>
      <c r="B23" s="49"/>
      <c r="C23" s="49"/>
      <c r="D23" s="49"/>
      <c r="E23" s="49"/>
      <c r="F23" s="49"/>
      <c r="G23" s="49"/>
      <c r="H23" s="49"/>
    </row>
    <row r="24" spans="1:8" ht="12.75">
      <c r="A24" s="49"/>
      <c r="B24" s="49"/>
      <c r="C24" s="49"/>
      <c r="D24" s="49"/>
      <c r="E24" s="49"/>
      <c r="F24" s="49"/>
      <c r="G24" s="49"/>
      <c r="H24" s="49"/>
    </row>
    <row r="25" spans="1:8" ht="12.75">
      <c r="A25" s="49"/>
      <c r="B25" s="49"/>
      <c r="C25" s="49"/>
      <c r="D25" s="49"/>
      <c r="E25" s="49"/>
      <c r="F25" s="49"/>
      <c r="G25" s="49"/>
      <c r="H25" s="49"/>
    </row>
    <row r="26" ht="12.75">
      <c r="A26" s="10"/>
    </row>
    <row r="27" ht="12.75">
      <c r="A27" s="10"/>
    </row>
    <row r="28" ht="12.75">
      <c r="I28" s="34"/>
    </row>
  </sheetData>
  <mergeCells count="1">
    <mergeCell ref="E9:F9"/>
  </mergeCells>
  <printOptions horizontalCentered="1"/>
  <pageMargins left="1" right="1" top="0.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I80"/>
  <sheetViews>
    <sheetView workbookViewId="0" topLeftCell="A1">
      <selection activeCell="G8" sqref="G8"/>
    </sheetView>
  </sheetViews>
  <sheetFormatPr defaultColWidth="9.140625" defaultRowHeight="12.75"/>
  <cols>
    <col min="1" max="1" width="4.140625" style="4" customWidth="1"/>
    <col min="2" max="2" width="42.00390625" style="4" customWidth="1"/>
    <col min="3" max="3" width="3.421875" style="4" customWidth="1"/>
    <col min="4" max="4" width="14.57421875" style="2" bestFit="1" customWidth="1"/>
    <col min="5" max="5" width="1.7109375" style="4" customWidth="1"/>
    <col min="6" max="6" width="15.421875" style="4" customWidth="1"/>
    <col min="7" max="16384" width="9.140625" style="4" customWidth="1"/>
  </cols>
  <sheetData>
    <row r="1" spans="1:2" ht="12.75">
      <c r="A1" s="6" t="str">
        <f>'IS'!A1</f>
        <v>COMINTEL CORPORATION BHD</v>
      </c>
      <c r="B1" s="6"/>
    </row>
    <row r="2" spans="1:2" ht="12.75">
      <c r="A2" s="33" t="str">
        <f>'IS'!A2</f>
        <v>(Company No. 630068-T)</v>
      </c>
      <c r="B2" s="33"/>
    </row>
    <row r="3" spans="1:2" ht="12.75">
      <c r="A3" s="33"/>
      <c r="B3" s="33"/>
    </row>
    <row r="5" spans="1:2" ht="12.75">
      <c r="A5" s="8" t="s">
        <v>41</v>
      </c>
      <c r="B5" s="8"/>
    </row>
    <row r="6" spans="1:2" ht="12.75">
      <c r="A6" s="8" t="str">
        <f>'IS'!A6</f>
        <v>FOR THE FIRST QUARTER ENDED 30 APRIL 2006</v>
      </c>
      <c r="B6" s="8"/>
    </row>
    <row r="7" spans="1:4" ht="12.75">
      <c r="A7" s="8" t="str">
        <f>'IS'!A7</f>
        <v>(The figures have not been audited)</v>
      </c>
      <c r="B7" s="8"/>
      <c r="D7" s="35"/>
    </row>
    <row r="8" spans="1:6" ht="12.75">
      <c r="A8" s="8"/>
      <c r="B8" s="8"/>
      <c r="D8" s="5"/>
      <c r="F8" s="5"/>
    </row>
    <row r="9" spans="1:6" ht="12.75">
      <c r="A9" s="8"/>
      <c r="B9" s="8"/>
      <c r="E9" s="5"/>
      <c r="F9" s="5" t="s">
        <v>42</v>
      </c>
    </row>
    <row r="10" spans="1:6" ht="12.75">
      <c r="A10" s="8"/>
      <c r="B10" s="8"/>
      <c r="F10" s="5" t="s">
        <v>89</v>
      </c>
    </row>
    <row r="11" spans="1:6" ht="12.75">
      <c r="A11" s="8"/>
      <c r="B11" s="8"/>
      <c r="C11" s="8"/>
      <c r="E11" s="46"/>
      <c r="F11" s="46" t="str">
        <f>'IS'!C13</f>
        <v>30.04.2006</v>
      </c>
    </row>
    <row r="12" spans="1:6" ht="12.75">
      <c r="A12" s="8"/>
      <c r="B12" s="8"/>
      <c r="E12" s="36"/>
      <c r="F12" s="36" t="s">
        <v>5</v>
      </c>
    </row>
    <row r="13" spans="1:6" ht="12.75">
      <c r="A13" s="8"/>
      <c r="B13" s="8"/>
      <c r="F13" s="35"/>
    </row>
    <row r="14" spans="1:6" ht="12.75">
      <c r="A14" s="8" t="s">
        <v>164</v>
      </c>
      <c r="B14" s="8"/>
      <c r="F14" s="35"/>
    </row>
    <row r="15" spans="1:6" ht="12.75">
      <c r="A15" s="8"/>
      <c r="B15" s="4" t="s">
        <v>173</v>
      </c>
      <c r="F15" s="113">
        <v>-36</v>
      </c>
    </row>
    <row r="16" spans="1:6" ht="12.75">
      <c r="A16" s="8"/>
      <c r="F16" s="113"/>
    </row>
    <row r="17" spans="1:6" ht="12.75">
      <c r="A17" s="8"/>
      <c r="B17" s="4" t="s">
        <v>174</v>
      </c>
      <c r="F17" s="113"/>
    </row>
    <row r="18" spans="1:8" ht="12.75">
      <c r="A18" s="8"/>
      <c r="B18" s="4" t="s">
        <v>175</v>
      </c>
      <c r="F18" s="113">
        <v>14</v>
      </c>
      <c r="H18" s="117"/>
    </row>
    <row r="19" spans="1:8" ht="12.75">
      <c r="A19" s="8"/>
      <c r="B19" s="4" t="s">
        <v>176</v>
      </c>
      <c r="F19" s="113">
        <v>2364</v>
      </c>
      <c r="H19" s="117"/>
    </row>
    <row r="20" spans="1:6" ht="12.75">
      <c r="A20" s="8"/>
      <c r="B20" s="4" t="s">
        <v>177</v>
      </c>
      <c r="F20" s="113">
        <v>820</v>
      </c>
    </row>
    <row r="21" spans="1:8" ht="12.75">
      <c r="A21" s="8"/>
      <c r="B21" s="4" t="s">
        <v>178</v>
      </c>
      <c r="F21" s="113">
        <f>-103+11</f>
        <v>-92</v>
      </c>
      <c r="H21" s="117"/>
    </row>
    <row r="22" spans="1:6" ht="12.75">
      <c r="A22" s="8"/>
      <c r="B22" s="4" t="s">
        <v>179</v>
      </c>
      <c r="F22" s="113">
        <v>-228</v>
      </c>
    </row>
    <row r="23" spans="1:6" ht="12.75">
      <c r="A23" s="8"/>
      <c r="F23" s="113"/>
    </row>
    <row r="24" spans="1:6" ht="12.75">
      <c r="A24" s="8"/>
      <c r="B24" s="4" t="s">
        <v>180</v>
      </c>
      <c r="F24" s="114">
        <f>SUM(F15:F23)</f>
        <v>2842</v>
      </c>
    </row>
    <row r="25" spans="1:6" ht="12.75">
      <c r="A25" s="8"/>
      <c r="F25" s="115"/>
    </row>
    <row r="26" spans="1:6" ht="12.75">
      <c r="A26" s="8"/>
      <c r="B26" s="4" t="s">
        <v>2</v>
      </c>
      <c r="F26" s="115">
        <v>-7217</v>
      </c>
    </row>
    <row r="27" spans="1:6" ht="12.75">
      <c r="A27" s="8"/>
      <c r="B27" s="4" t="s">
        <v>70</v>
      </c>
      <c r="F27" s="115">
        <v>-12403</v>
      </c>
    </row>
    <row r="28" spans="1:6" ht="12.75">
      <c r="A28" s="8"/>
      <c r="B28" s="4" t="s">
        <v>181</v>
      </c>
      <c r="F28" s="115">
        <f>2458-500-195</f>
        <v>1763</v>
      </c>
    </row>
    <row r="29" spans="1:6" ht="12.75">
      <c r="A29" s="8"/>
      <c r="B29" s="4" t="s">
        <v>71</v>
      </c>
      <c r="F29" s="115">
        <f>4221</f>
        <v>4221</v>
      </c>
    </row>
    <row r="30" spans="1:6" ht="12.75">
      <c r="A30" s="8"/>
      <c r="B30" s="4" t="s">
        <v>72</v>
      </c>
      <c r="F30" s="113">
        <v>4218</v>
      </c>
    </row>
    <row r="31" spans="1:6" ht="12.75">
      <c r="A31" s="8"/>
      <c r="B31" s="4" t="s">
        <v>196</v>
      </c>
      <c r="F31" s="113">
        <v>1479</v>
      </c>
    </row>
    <row r="32" spans="1:6" ht="12.75">
      <c r="A32" s="8"/>
      <c r="B32" s="4" t="s">
        <v>182</v>
      </c>
      <c r="F32" s="113">
        <v>-140</v>
      </c>
    </row>
    <row r="33" spans="1:6" ht="12.75">
      <c r="A33" s="8"/>
      <c r="F33" s="113"/>
    </row>
    <row r="34" spans="1:6" ht="12.75">
      <c r="A34" s="8"/>
      <c r="B34" s="4" t="s">
        <v>183</v>
      </c>
      <c r="F34" s="114">
        <f>SUM(F24:F33)</f>
        <v>-5237</v>
      </c>
    </row>
    <row r="35" spans="1:6" ht="12.75">
      <c r="A35" s="8"/>
      <c r="F35" s="113"/>
    </row>
    <row r="36" spans="1:6" ht="12.75">
      <c r="A36" s="8"/>
      <c r="B36" s="4" t="s">
        <v>184</v>
      </c>
      <c r="F36" s="113">
        <v>-814</v>
      </c>
    </row>
    <row r="37" spans="1:6" ht="12.75">
      <c r="A37" s="8"/>
      <c r="B37" s="4" t="s">
        <v>185</v>
      </c>
      <c r="F37" s="113">
        <v>-8</v>
      </c>
    </row>
    <row r="38" spans="1:6" ht="12.75">
      <c r="A38" s="8"/>
      <c r="F38" s="113"/>
    </row>
    <row r="39" spans="1:6" ht="12.75">
      <c r="A39" s="8"/>
      <c r="B39" s="4" t="s">
        <v>186</v>
      </c>
      <c r="F39" s="116">
        <f>SUM(F34:F38)</f>
        <v>-6059</v>
      </c>
    </row>
    <row r="40" spans="1:6" ht="12.75">
      <c r="A40" s="8"/>
      <c r="F40" s="113"/>
    </row>
    <row r="41" spans="1:6" ht="12.75">
      <c r="A41" s="8" t="s">
        <v>187</v>
      </c>
      <c r="F41" s="113"/>
    </row>
    <row r="42" spans="1:8" ht="12.75">
      <c r="A42" s="8"/>
      <c r="B42" s="4" t="s">
        <v>198</v>
      </c>
      <c r="F42" s="120">
        <v>-733</v>
      </c>
      <c r="H42" s="117"/>
    </row>
    <row r="43" spans="1:8" ht="12.75">
      <c r="A43" s="8"/>
      <c r="B43" s="4" t="s">
        <v>188</v>
      </c>
      <c r="F43" s="120">
        <v>650</v>
      </c>
      <c r="H43" s="117"/>
    </row>
    <row r="44" spans="1:6" ht="12.75">
      <c r="A44" s="8"/>
      <c r="B44" s="4" t="s">
        <v>189</v>
      </c>
      <c r="F44" s="113">
        <v>228</v>
      </c>
    </row>
    <row r="45" spans="1:6" ht="12.75">
      <c r="A45" s="8"/>
      <c r="F45" s="113"/>
    </row>
    <row r="46" spans="1:6" ht="12.75">
      <c r="A46" s="8"/>
      <c r="B46" s="4" t="s">
        <v>190</v>
      </c>
      <c r="F46" s="116">
        <f>SUM(F42:F45)</f>
        <v>145</v>
      </c>
    </row>
    <row r="47" spans="1:6" ht="12.75">
      <c r="A47" s="8"/>
      <c r="F47" s="113"/>
    </row>
    <row r="48" spans="1:6" ht="12.75">
      <c r="A48" s="8" t="s">
        <v>191</v>
      </c>
      <c r="F48" s="113"/>
    </row>
    <row r="49" spans="1:9" ht="12.75">
      <c r="A49" s="8"/>
      <c r="B49" s="4" t="s">
        <v>192</v>
      </c>
      <c r="F49" s="113">
        <v>794</v>
      </c>
      <c r="I49" s="117"/>
    </row>
    <row r="50" spans="1:9" ht="12.75">
      <c r="A50" s="8"/>
      <c r="B50" s="4" t="s">
        <v>193</v>
      </c>
      <c r="F50" s="113">
        <v>-946</v>
      </c>
      <c r="I50" s="117"/>
    </row>
    <row r="51" spans="1:6" ht="12.75">
      <c r="A51" s="8"/>
      <c r="B51" s="4" t="s">
        <v>194</v>
      </c>
      <c r="F51" s="113">
        <v>-41</v>
      </c>
    </row>
    <row r="52" spans="1:6" ht="12.75">
      <c r="A52" s="8"/>
      <c r="F52" s="113"/>
    </row>
    <row r="53" spans="1:9" ht="12.75">
      <c r="A53" s="8"/>
      <c r="B53" s="4" t="s">
        <v>195</v>
      </c>
      <c r="F53" s="116">
        <f>SUM(F49:F52)</f>
        <v>-193</v>
      </c>
      <c r="H53" s="117"/>
      <c r="I53" s="117"/>
    </row>
    <row r="54" spans="1:6" ht="12.75">
      <c r="A54" s="8"/>
      <c r="F54" s="113"/>
    </row>
    <row r="55" spans="1:6" ht="12.75">
      <c r="A55" s="8" t="s">
        <v>80</v>
      </c>
      <c r="F55" s="113">
        <f>+F53+F46+F39</f>
        <v>-6107</v>
      </c>
    </row>
    <row r="56" spans="1:6" ht="12.75">
      <c r="A56" s="8"/>
      <c r="F56" s="113"/>
    </row>
    <row r="57" spans="1:6" ht="12.75">
      <c r="A57" s="8" t="s">
        <v>81</v>
      </c>
      <c r="F57" s="113">
        <v>20577</v>
      </c>
    </row>
    <row r="58" spans="1:6" ht="12.75">
      <c r="A58" s="8"/>
      <c r="F58" s="113"/>
    </row>
    <row r="59" spans="1:6" ht="13.5" thickBot="1">
      <c r="A59" s="8" t="s">
        <v>79</v>
      </c>
      <c r="F59" s="119">
        <f>SUM(F55:F58)</f>
        <v>14470</v>
      </c>
    </row>
    <row r="60" spans="1:6" ht="13.5" thickTop="1">
      <c r="A60" s="8"/>
      <c r="F60" s="113"/>
    </row>
    <row r="61" spans="1:6" ht="12.75">
      <c r="A61" s="8" t="s">
        <v>83</v>
      </c>
      <c r="B61" s="8"/>
      <c r="F61" s="48"/>
    </row>
    <row r="62" spans="1:6" ht="12.75">
      <c r="A62" s="8"/>
      <c r="B62" s="8"/>
      <c r="F62" s="48"/>
    </row>
    <row r="63" spans="1:6" ht="12.75">
      <c r="A63" s="8" t="s">
        <v>84</v>
      </c>
      <c r="B63" s="8"/>
      <c r="F63" s="53">
        <f>+'BS'!C24</f>
        <v>7155</v>
      </c>
    </row>
    <row r="64" spans="1:6" ht="12.75">
      <c r="A64" s="8" t="s">
        <v>82</v>
      </c>
      <c r="B64" s="8"/>
      <c r="F64" s="53">
        <f>+'BS'!C25</f>
        <v>8664</v>
      </c>
    </row>
    <row r="65" spans="1:6" ht="12.75">
      <c r="A65" s="8" t="s">
        <v>85</v>
      </c>
      <c r="B65" s="8"/>
      <c r="F65" s="100">
        <f>-'BS'!C32</f>
        <v>-1349</v>
      </c>
    </row>
    <row r="66" ht="12.75">
      <c r="F66" s="53"/>
    </row>
    <row r="67" spans="1:8" ht="13.5" thickBot="1">
      <c r="A67" s="8" t="s">
        <v>79</v>
      </c>
      <c r="B67" s="8"/>
      <c r="F67" s="54">
        <f>SUM(F63:F66)</f>
        <v>14470</v>
      </c>
      <c r="H67" s="118"/>
    </row>
    <row r="68" spans="4:6" ht="13.5" thickTop="1">
      <c r="D68" s="48"/>
      <c r="F68" s="15"/>
    </row>
    <row r="69" spans="1:2" ht="12.75">
      <c r="A69" s="10" t="s">
        <v>144</v>
      </c>
      <c r="B69" s="10"/>
    </row>
    <row r="70" spans="1:2" ht="12.75">
      <c r="A70" s="10"/>
      <c r="B70" s="10"/>
    </row>
    <row r="71" spans="1:2" ht="12.75">
      <c r="A71" s="10"/>
      <c r="B71" s="10"/>
    </row>
    <row r="72" spans="1:2" ht="12.75">
      <c r="A72" s="10"/>
      <c r="B72" s="10"/>
    </row>
    <row r="73" spans="4:9" s="10" customFormat="1" ht="12.75">
      <c r="D73" s="2"/>
      <c r="E73" s="11"/>
      <c r="G73" s="11"/>
      <c r="I73" s="11"/>
    </row>
    <row r="74" spans="4:9" s="10" customFormat="1" ht="12.75">
      <c r="D74" s="2"/>
      <c r="E74" s="11"/>
      <c r="G74" s="11"/>
      <c r="I74" s="11"/>
    </row>
    <row r="75" spans="1:9" ht="12.75">
      <c r="A75" s="4" t="s">
        <v>96</v>
      </c>
      <c r="D75" s="35"/>
      <c r="E75" s="5"/>
      <c r="G75" s="5"/>
      <c r="I75" s="5"/>
    </row>
    <row r="76" spans="4:9" ht="12.75">
      <c r="D76" s="35"/>
      <c r="E76" s="5"/>
      <c r="G76" s="5"/>
      <c r="I76" s="5"/>
    </row>
    <row r="77" spans="4:9" ht="12.75">
      <c r="D77" s="35"/>
      <c r="E77" s="5"/>
      <c r="G77" s="5"/>
      <c r="I77" s="5"/>
    </row>
    <row r="78" spans="4:9" ht="12.75">
      <c r="D78" s="35"/>
      <c r="E78" s="5"/>
      <c r="G78" s="5"/>
      <c r="I78" s="5"/>
    </row>
    <row r="79" spans="4:9" ht="12.75">
      <c r="D79" s="35"/>
      <c r="E79" s="5"/>
      <c r="G79" s="5"/>
      <c r="I79" s="5"/>
    </row>
    <row r="80" spans="4:9" ht="12.75">
      <c r="D80" s="35"/>
      <c r="E80" s="5"/>
      <c r="G80" s="5"/>
      <c r="I80" s="5"/>
    </row>
  </sheetData>
  <printOptions/>
  <pageMargins left="1" right="1" top="0.5" bottom="0.5" header="0.5" footer="0.5"/>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dimension ref="A1:M248"/>
  <sheetViews>
    <sheetView workbookViewId="0" topLeftCell="A1">
      <selection activeCell="K23" sqref="K23"/>
    </sheetView>
  </sheetViews>
  <sheetFormatPr defaultColWidth="9.140625" defaultRowHeight="12.75"/>
  <cols>
    <col min="1" max="1" width="4.57421875" style="38" customWidth="1"/>
    <col min="2" max="2" width="11.57421875" style="4" customWidth="1"/>
    <col min="3" max="3" width="14.7109375" style="4" customWidth="1"/>
    <col min="4" max="4" width="9.28125" style="4" customWidth="1"/>
    <col min="5" max="5" width="12.8515625" style="4" customWidth="1"/>
    <col min="6" max="6" width="12.57421875" style="4" customWidth="1"/>
    <col min="7" max="7" width="10.00390625" style="4" customWidth="1"/>
    <col min="8" max="8" width="11.140625" style="4" customWidth="1"/>
    <col min="9" max="9" width="11.00390625" style="4" customWidth="1"/>
    <col min="10" max="10" width="9.28125" style="4" customWidth="1"/>
    <col min="11" max="16384" width="9.140625" style="4" customWidth="1"/>
  </cols>
  <sheetData>
    <row r="1" ht="12.75">
      <c r="A1" s="6" t="s">
        <v>66</v>
      </c>
    </row>
    <row r="2" ht="12.75">
      <c r="A2" s="33" t="s">
        <v>67</v>
      </c>
    </row>
    <row r="3" ht="12.75">
      <c r="A3" s="33"/>
    </row>
    <row r="4" ht="12.75">
      <c r="A4" s="39"/>
    </row>
    <row r="5" ht="12.75">
      <c r="A5" s="38" t="s">
        <v>86</v>
      </c>
    </row>
    <row r="8" spans="1:2" ht="12.75">
      <c r="A8" s="40" t="s">
        <v>14</v>
      </c>
      <c r="B8" s="8" t="s">
        <v>130</v>
      </c>
    </row>
    <row r="12" ht="12.75">
      <c r="K12" s="37"/>
    </row>
    <row r="23" spans="1:2" ht="12.75">
      <c r="A23" s="40" t="s">
        <v>11</v>
      </c>
      <c r="B23" s="8" t="s">
        <v>163</v>
      </c>
    </row>
    <row r="29" spans="1:2" ht="12.75">
      <c r="A29" s="40" t="s">
        <v>43</v>
      </c>
      <c r="B29" s="8" t="s">
        <v>162</v>
      </c>
    </row>
    <row r="30" spans="1:2" ht="12.75">
      <c r="A30" s="40"/>
      <c r="B30" s="8"/>
    </row>
    <row r="31" spans="1:9" ht="12.75">
      <c r="A31" s="40"/>
      <c r="B31" s="123"/>
      <c r="C31" s="123"/>
      <c r="D31" s="123"/>
      <c r="E31" s="123"/>
      <c r="F31" s="123"/>
      <c r="G31" s="123"/>
      <c r="H31" s="123"/>
      <c r="I31" s="123"/>
    </row>
    <row r="32" spans="1:9" ht="12.75">
      <c r="A32" s="40"/>
      <c r="B32" s="123"/>
      <c r="C32" s="123"/>
      <c r="D32" s="123"/>
      <c r="E32" s="123"/>
      <c r="F32" s="123"/>
      <c r="G32" s="123"/>
      <c r="H32" s="123"/>
      <c r="I32" s="123"/>
    </row>
    <row r="33" spans="1:9" ht="12.75">
      <c r="A33" s="40"/>
      <c r="B33" s="93"/>
      <c r="C33" s="93"/>
      <c r="D33" s="93"/>
      <c r="E33" s="93"/>
      <c r="F33" s="93"/>
      <c r="G33" s="93"/>
      <c r="H33" s="93"/>
      <c r="I33" s="93"/>
    </row>
    <row r="34" spans="1:9" ht="12.75">
      <c r="A34" s="40"/>
      <c r="B34" s="93"/>
      <c r="C34" s="93"/>
      <c r="D34" s="93"/>
      <c r="E34" s="93"/>
      <c r="F34" s="93"/>
      <c r="G34" s="93"/>
      <c r="H34" s="93"/>
      <c r="I34" s="93"/>
    </row>
    <row r="35" spans="1:2" ht="12.75">
      <c r="A35" s="40" t="s">
        <v>8</v>
      </c>
      <c r="B35" s="8" t="s">
        <v>87</v>
      </c>
    </row>
    <row r="37" spans="2:9" ht="12.75">
      <c r="B37" s="123" t="s">
        <v>121</v>
      </c>
      <c r="C37" s="123"/>
      <c r="D37" s="123"/>
      <c r="E37" s="123"/>
      <c r="F37" s="123"/>
      <c r="G37" s="123"/>
      <c r="H37" s="123"/>
      <c r="I37" s="123"/>
    </row>
    <row r="38" spans="2:9" ht="12.75">
      <c r="B38" s="123"/>
      <c r="C38" s="123"/>
      <c r="D38" s="123"/>
      <c r="E38" s="123"/>
      <c r="F38" s="123"/>
      <c r="G38" s="123"/>
      <c r="H38" s="123"/>
      <c r="I38" s="123"/>
    </row>
    <row r="39" spans="2:9" ht="12.75">
      <c r="B39" s="93"/>
      <c r="C39" s="93"/>
      <c r="D39" s="93"/>
      <c r="E39" s="93"/>
      <c r="F39" s="93"/>
      <c r="G39" s="93"/>
      <c r="H39" s="93"/>
      <c r="I39" s="93"/>
    </row>
    <row r="41" spans="1:2" ht="12.75">
      <c r="A41" s="40" t="s">
        <v>44</v>
      </c>
      <c r="B41" s="8" t="s">
        <v>161</v>
      </c>
    </row>
    <row r="42" spans="1:2" ht="12.75">
      <c r="A42" s="40"/>
      <c r="B42" s="8"/>
    </row>
    <row r="43" spans="1:2" ht="12.75">
      <c r="A43" s="40"/>
      <c r="B43" s="8"/>
    </row>
    <row r="45" ht="12.75">
      <c r="B45" s="4" t="s">
        <v>96</v>
      </c>
    </row>
    <row r="46" spans="1:2" ht="12.75">
      <c r="A46" s="40" t="s">
        <v>45</v>
      </c>
      <c r="B46" s="41" t="s">
        <v>46</v>
      </c>
    </row>
    <row r="48" ht="12.75">
      <c r="A48" s="38" t="s">
        <v>96</v>
      </c>
    </row>
    <row r="52" spans="1:7" ht="12.75">
      <c r="A52" s="40" t="s">
        <v>47</v>
      </c>
      <c r="B52" s="8" t="s">
        <v>120</v>
      </c>
      <c r="G52" s="29"/>
    </row>
    <row r="58" spans="1:2" ht="12.75">
      <c r="A58" s="40" t="s">
        <v>103</v>
      </c>
      <c r="B58" s="8" t="s">
        <v>119</v>
      </c>
    </row>
    <row r="59" spans="1:2" ht="12.75">
      <c r="A59" s="40"/>
      <c r="B59" s="8"/>
    </row>
    <row r="65" spans="1:2" ht="12.75">
      <c r="A65" s="40" t="s">
        <v>104</v>
      </c>
      <c r="B65" s="8" t="s">
        <v>131</v>
      </c>
    </row>
    <row r="72" spans="1:2" ht="12.75">
      <c r="A72" s="40" t="s">
        <v>105</v>
      </c>
      <c r="B72" s="8" t="s">
        <v>132</v>
      </c>
    </row>
    <row r="79" spans="1:9" ht="12.75">
      <c r="A79" s="40" t="s">
        <v>48</v>
      </c>
      <c r="B79" s="124" t="s">
        <v>133</v>
      </c>
      <c r="C79" s="124"/>
      <c r="D79" s="124"/>
      <c r="E79" s="124"/>
      <c r="F79" s="84"/>
      <c r="G79" s="84"/>
      <c r="H79" s="84"/>
      <c r="I79" s="84"/>
    </row>
    <row r="80" spans="1:9" ht="12.75">
      <c r="A80" s="40"/>
      <c r="B80" s="95"/>
      <c r="C80" s="95"/>
      <c r="D80" s="95"/>
      <c r="E80" s="95"/>
      <c r="F80" s="84"/>
      <c r="G80" s="84"/>
      <c r="H80" s="84"/>
      <c r="I80" s="84"/>
    </row>
    <row r="81" spans="1:9" ht="12" customHeight="1">
      <c r="A81" s="40"/>
      <c r="B81" s="123" t="s">
        <v>141</v>
      </c>
      <c r="C81" s="123"/>
      <c r="D81" s="123"/>
      <c r="E81" s="123"/>
      <c r="F81" s="123"/>
      <c r="G81" s="123"/>
      <c r="H81" s="123"/>
      <c r="I81" s="123"/>
    </row>
    <row r="82" spans="1:9" ht="12" customHeight="1">
      <c r="A82" s="40"/>
      <c r="B82" s="95"/>
      <c r="C82" s="95"/>
      <c r="D82" s="95"/>
      <c r="E82" s="95"/>
      <c r="F82" s="95"/>
      <c r="G82" s="95"/>
      <c r="H82" s="95"/>
      <c r="I82" s="95"/>
    </row>
    <row r="83" spans="1:9" ht="49.5" customHeight="1">
      <c r="A83" s="40"/>
      <c r="B83" s="125" t="s">
        <v>199</v>
      </c>
      <c r="C83" s="125"/>
      <c r="D83" s="95"/>
      <c r="E83" s="98" t="s">
        <v>127</v>
      </c>
      <c r="F83" s="97" t="s">
        <v>113</v>
      </c>
      <c r="G83" s="98" t="s">
        <v>115</v>
      </c>
      <c r="H83" s="98" t="s">
        <v>114</v>
      </c>
      <c r="I83" s="98" t="s">
        <v>118</v>
      </c>
    </row>
    <row r="84" spans="1:9" ht="12.75">
      <c r="A84" s="40"/>
      <c r="B84" s="95"/>
      <c r="C84" s="95"/>
      <c r="D84" s="95"/>
      <c r="E84" s="94" t="s">
        <v>5</v>
      </c>
      <c r="F84" s="94" t="s">
        <v>5</v>
      </c>
      <c r="G84" s="94" t="s">
        <v>5</v>
      </c>
      <c r="H84" s="94" t="s">
        <v>5</v>
      </c>
      <c r="I84" s="94" t="s">
        <v>5</v>
      </c>
    </row>
    <row r="85" spans="1:9" ht="12.75">
      <c r="A85" s="40"/>
      <c r="B85" s="95"/>
      <c r="C85" s="95"/>
      <c r="D85" s="95"/>
      <c r="F85" s="96"/>
      <c r="G85" s="96"/>
      <c r="I85" s="84"/>
    </row>
    <row r="86" spans="1:9" ht="12.75">
      <c r="A86" s="40"/>
      <c r="B86" s="93" t="s">
        <v>112</v>
      </c>
      <c r="C86" s="95"/>
      <c r="D86" s="95"/>
      <c r="E86" s="10">
        <v>0</v>
      </c>
      <c r="F86" s="10">
        <v>0</v>
      </c>
      <c r="G86" s="101">
        <f>8981+10</f>
        <v>8991</v>
      </c>
      <c r="H86" s="102">
        <v>8726</v>
      </c>
      <c r="I86" s="101">
        <f>SUM(F86:H86)</f>
        <v>17717</v>
      </c>
    </row>
    <row r="87" spans="2:9" ht="12.75">
      <c r="B87" s="84"/>
      <c r="C87" s="84"/>
      <c r="D87" s="84"/>
      <c r="E87" s="5"/>
      <c r="F87" s="101"/>
      <c r="G87" s="101"/>
      <c r="H87" s="102"/>
      <c r="I87" s="101"/>
    </row>
    <row r="88" spans="2:9" ht="12" customHeight="1">
      <c r="B88" s="123" t="s">
        <v>200</v>
      </c>
      <c r="C88" s="123"/>
      <c r="D88" s="84"/>
      <c r="E88" s="10">
        <v>0</v>
      </c>
      <c r="F88" s="101">
        <v>62632</v>
      </c>
      <c r="G88" s="10">
        <v>0</v>
      </c>
      <c r="H88" s="10">
        <v>0</v>
      </c>
      <c r="I88" s="101">
        <f>SUM(F88:H88)</f>
        <v>62632</v>
      </c>
    </row>
    <row r="89" spans="2:9" ht="12.75">
      <c r="B89" s="84"/>
      <c r="C89" s="84"/>
      <c r="D89" s="84"/>
      <c r="E89" s="5"/>
      <c r="F89" s="101"/>
      <c r="G89" s="101"/>
      <c r="H89" s="102"/>
      <c r="I89" s="101"/>
    </row>
    <row r="90" spans="2:9" ht="12.75">
      <c r="B90" s="84"/>
      <c r="C90" s="84"/>
      <c r="D90" s="84"/>
      <c r="E90" s="103">
        <f>SUM(E86:E89)</f>
        <v>0</v>
      </c>
      <c r="F90" s="103">
        <f>SUM(F86:F89)</f>
        <v>62632</v>
      </c>
      <c r="G90" s="103">
        <f>SUM(G86:G89)</f>
        <v>8991</v>
      </c>
      <c r="H90" s="103">
        <f>SUM(H86:H89)</f>
        <v>8726</v>
      </c>
      <c r="I90" s="103">
        <f>SUM(I86:I89)</f>
        <v>80349</v>
      </c>
    </row>
    <row r="91" spans="2:9" ht="12.75">
      <c r="B91" s="84"/>
      <c r="C91" s="84"/>
      <c r="D91" s="84"/>
      <c r="E91" s="101"/>
      <c r="F91" s="101"/>
      <c r="G91" s="101"/>
      <c r="H91" s="101"/>
      <c r="I91" s="94"/>
    </row>
    <row r="92" spans="2:9" ht="51">
      <c r="B92" s="125" t="s">
        <v>123</v>
      </c>
      <c r="C92" s="125"/>
      <c r="D92" s="125"/>
      <c r="E92" s="98" t="s">
        <v>127</v>
      </c>
      <c r="F92" s="98" t="s">
        <v>113</v>
      </c>
      <c r="G92" s="98" t="s">
        <v>115</v>
      </c>
      <c r="H92" s="98" t="s">
        <v>114</v>
      </c>
      <c r="I92" s="98" t="s">
        <v>118</v>
      </c>
    </row>
    <row r="93" spans="2:9" ht="12.75">
      <c r="B93" s="93"/>
      <c r="C93" s="93"/>
      <c r="D93" s="93"/>
      <c r="E93" s="94" t="s">
        <v>5</v>
      </c>
      <c r="F93" s="94" t="s">
        <v>5</v>
      </c>
      <c r="G93" s="94" t="s">
        <v>5</v>
      </c>
      <c r="H93" s="94" t="s">
        <v>5</v>
      </c>
      <c r="I93" s="94" t="s">
        <v>5</v>
      </c>
    </row>
    <row r="94" spans="2:9" ht="12.75">
      <c r="B94" s="93"/>
      <c r="C94" s="93"/>
      <c r="D94" s="93"/>
      <c r="E94" s="94"/>
      <c r="F94" s="101"/>
      <c r="G94" s="101"/>
      <c r="H94" s="101"/>
      <c r="I94" s="94"/>
    </row>
    <row r="95" spans="2:9" ht="12.75">
      <c r="B95" s="93" t="s">
        <v>112</v>
      </c>
      <c r="C95" s="95"/>
      <c r="D95" s="84"/>
      <c r="E95" s="104">
        <v>-187</v>
      </c>
      <c r="F95" s="10">
        <v>0</v>
      </c>
      <c r="G95" s="104">
        <f>-1066-56-67+495</f>
        <v>-694</v>
      </c>
      <c r="H95" s="104">
        <f>2239-495</f>
        <v>1744</v>
      </c>
      <c r="I95" s="104">
        <f>SUM(E95:H95)</f>
        <v>863</v>
      </c>
    </row>
    <row r="96" spans="2:9" ht="12.75">
      <c r="B96" s="84"/>
      <c r="C96" s="84"/>
      <c r="D96" s="84"/>
      <c r="E96" s="104"/>
      <c r="F96" s="104"/>
      <c r="G96" s="104"/>
      <c r="H96" s="104"/>
      <c r="I96" s="104"/>
    </row>
    <row r="97" spans="2:9" ht="12.75">
      <c r="B97" s="123" t="s">
        <v>200</v>
      </c>
      <c r="C97" s="123"/>
      <c r="D97" s="84"/>
      <c r="E97" s="10">
        <v>0</v>
      </c>
      <c r="F97" s="104">
        <v>-734</v>
      </c>
      <c r="G97" s="104">
        <v>-84</v>
      </c>
      <c r="H97" s="10">
        <v>0</v>
      </c>
      <c r="I97" s="104">
        <f>SUM(E97:H97)</f>
        <v>-818</v>
      </c>
    </row>
    <row r="98" spans="2:9" ht="12.75">
      <c r="B98" s="93"/>
      <c r="C98" s="93"/>
      <c r="D98" s="84"/>
      <c r="E98" s="104"/>
      <c r="F98" s="104"/>
      <c r="G98" s="104"/>
      <c r="H98" s="104"/>
      <c r="I98" s="104"/>
    </row>
    <row r="99" spans="2:9" ht="12.75" customHeight="1">
      <c r="B99" s="123" t="s">
        <v>172</v>
      </c>
      <c r="C99" s="123"/>
      <c r="D99" s="93"/>
      <c r="E99" s="10">
        <v>0</v>
      </c>
      <c r="F99" s="10">
        <v>0</v>
      </c>
      <c r="G99" s="10">
        <v>0</v>
      </c>
      <c r="H99" s="10">
        <v>0</v>
      </c>
      <c r="I99" s="104">
        <f>-24-34-23</f>
        <v>-81</v>
      </c>
    </row>
    <row r="100" spans="2:9" ht="12.75">
      <c r="B100" s="93"/>
      <c r="C100" s="93"/>
      <c r="D100" s="93"/>
      <c r="E100" s="104"/>
      <c r="F100" s="104"/>
      <c r="G100" s="104"/>
      <c r="H100" s="104"/>
      <c r="I100" s="104"/>
    </row>
    <row r="101" spans="2:9" ht="12.75">
      <c r="B101" s="84"/>
      <c r="C101" s="84"/>
      <c r="D101" s="84"/>
      <c r="E101" s="105">
        <f>SUM(E95:E100)</f>
        <v>-187</v>
      </c>
      <c r="F101" s="105">
        <f>SUM(F95:F100)</f>
        <v>-734</v>
      </c>
      <c r="G101" s="105">
        <f>SUM(G95:G100)</f>
        <v>-778</v>
      </c>
      <c r="H101" s="105">
        <f>SUM(H95:H100)</f>
        <v>1744</v>
      </c>
      <c r="I101" s="105">
        <f>SUM(I95:I100)</f>
        <v>-36</v>
      </c>
    </row>
    <row r="102" spans="2:9" ht="12.75">
      <c r="B102" s="84"/>
      <c r="C102" s="84"/>
      <c r="D102" s="84"/>
      <c r="E102" s="101"/>
      <c r="F102" s="106"/>
      <c r="G102" s="106"/>
      <c r="H102" s="106"/>
      <c r="I102" s="106"/>
    </row>
    <row r="104" ht="12.75" hidden="1">
      <c r="F104" s="5" t="s">
        <v>5</v>
      </c>
    </row>
    <row r="105" spans="2:6" ht="12.75" hidden="1">
      <c r="B105" s="35" t="s">
        <v>0</v>
      </c>
      <c r="C105" s="35"/>
      <c r="D105" s="35"/>
      <c r="E105" s="35"/>
      <c r="F105" s="35"/>
    </row>
    <row r="106" spans="2:6" ht="12.75" hidden="1">
      <c r="B106" s="42" t="s">
        <v>51</v>
      </c>
      <c r="C106" s="35"/>
      <c r="D106" s="35"/>
      <c r="E106" s="35"/>
      <c r="F106" s="43">
        <v>1300</v>
      </c>
    </row>
    <row r="107" spans="2:6" ht="12.75" hidden="1">
      <c r="B107" s="35"/>
      <c r="C107" s="35"/>
      <c r="D107" s="35"/>
      <c r="E107" s="35"/>
      <c r="F107" s="35"/>
    </row>
    <row r="108" spans="1:6" ht="12.75">
      <c r="A108" s="40" t="s">
        <v>49</v>
      </c>
      <c r="B108" s="41" t="s">
        <v>134</v>
      </c>
      <c r="C108" s="35"/>
      <c r="D108" s="35"/>
      <c r="E108" s="35"/>
      <c r="F108" s="35"/>
    </row>
    <row r="109" spans="2:6" ht="12.75">
      <c r="B109" s="35"/>
      <c r="C109" s="35"/>
      <c r="D109" s="35"/>
      <c r="E109" s="35"/>
      <c r="F109" s="35"/>
    </row>
    <row r="116" spans="1:2" ht="12.75">
      <c r="A116" s="40" t="s">
        <v>50</v>
      </c>
      <c r="B116" s="8" t="s">
        <v>54</v>
      </c>
    </row>
    <row r="123" spans="1:2" ht="12.75">
      <c r="A123" s="40" t="s">
        <v>52</v>
      </c>
      <c r="B123" s="8" t="s">
        <v>135</v>
      </c>
    </row>
    <row r="124" ht="12.75"/>
    <row r="131" spans="1:2" ht="12.75">
      <c r="A131" s="40" t="s">
        <v>53</v>
      </c>
      <c r="B131" s="8" t="s">
        <v>124</v>
      </c>
    </row>
    <row r="132" spans="1:2" ht="12.75">
      <c r="A132" s="40"/>
      <c r="B132" s="8"/>
    </row>
    <row r="133" spans="1:2" ht="12.75">
      <c r="A133" s="40"/>
      <c r="B133" s="8"/>
    </row>
    <row r="135" ht="12.75">
      <c r="B135" s="4" t="s">
        <v>96</v>
      </c>
    </row>
    <row r="136" spans="1:2" ht="12.75">
      <c r="A136" s="40" t="s">
        <v>55</v>
      </c>
      <c r="B136" s="8" t="s">
        <v>4</v>
      </c>
    </row>
    <row r="137" spans="6:8" ht="12.75">
      <c r="F137" s="5" t="s">
        <v>90</v>
      </c>
      <c r="H137" s="5" t="s">
        <v>26</v>
      </c>
    </row>
    <row r="138" spans="6:8" ht="12.75">
      <c r="F138" s="5" t="s">
        <v>21</v>
      </c>
      <c r="H138" s="5" t="s">
        <v>29</v>
      </c>
    </row>
    <row r="139" spans="6:8" ht="12.75">
      <c r="F139" s="5" t="s">
        <v>157</v>
      </c>
      <c r="H139" s="5" t="str">
        <f>+F139</f>
        <v>30.04.2006</v>
      </c>
    </row>
    <row r="140" spans="6:8" ht="12.75">
      <c r="F140" s="5" t="s">
        <v>5</v>
      </c>
      <c r="H140" s="5" t="s">
        <v>5</v>
      </c>
    </row>
    <row r="142" spans="2:8" ht="12.75">
      <c r="B142" s="35" t="s">
        <v>142</v>
      </c>
      <c r="C142" s="35"/>
      <c r="D142" s="35"/>
      <c r="E142" s="35"/>
      <c r="F142" s="43">
        <v>611</v>
      </c>
      <c r="G142" s="43"/>
      <c r="H142" s="43">
        <v>611</v>
      </c>
    </row>
    <row r="143" spans="2:8" ht="12.75" customHeight="1" hidden="1">
      <c r="B143" s="35"/>
      <c r="C143" s="35"/>
      <c r="D143" s="35"/>
      <c r="E143" s="35"/>
      <c r="F143" s="43"/>
      <c r="G143" s="43"/>
      <c r="H143" s="43"/>
    </row>
    <row r="144" spans="2:8" ht="12.75">
      <c r="B144" s="35"/>
      <c r="C144" s="35"/>
      <c r="D144" s="35"/>
      <c r="E144" s="35"/>
      <c r="F144" s="43"/>
      <c r="G144" s="43"/>
      <c r="H144" s="43"/>
    </row>
    <row r="145" spans="2:8" ht="12.75">
      <c r="B145" s="35" t="s">
        <v>143</v>
      </c>
      <c r="C145" s="35"/>
      <c r="D145" s="35"/>
      <c r="E145" s="35"/>
      <c r="F145" s="44">
        <v>10</v>
      </c>
      <c r="G145" s="43"/>
      <c r="H145" s="44">
        <v>10</v>
      </c>
    </row>
    <row r="146" spans="2:8" ht="12.75">
      <c r="B146" s="42"/>
      <c r="C146" s="35"/>
      <c r="D146" s="35"/>
      <c r="E146" s="35"/>
      <c r="F146" s="43"/>
      <c r="G146" s="43"/>
      <c r="H146" s="44"/>
    </row>
    <row r="147" spans="2:8" ht="13.5" thickBot="1">
      <c r="B147" s="35"/>
      <c r="C147" s="35"/>
      <c r="D147" s="35"/>
      <c r="E147" s="35"/>
      <c r="F147" s="1">
        <f>SUM(F142:F146)</f>
        <v>621</v>
      </c>
      <c r="G147" s="43"/>
      <c r="H147" s="1">
        <f>SUM(H142:H146)</f>
        <v>621</v>
      </c>
    </row>
    <row r="148" ht="13.5" thickTop="1"/>
    <row r="149" spans="1:2" ht="12.75">
      <c r="A149" s="40" t="s">
        <v>56</v>
      </c>
      <c r="B149" s="8" t="s">
        <v>201</v>
      </c>
    </row>
    <row r="155" spans="1:2" ht="12.75">
      <c r="A155" s="40" t="s">
        <v>57</v>
      </c>
      <c r="B155" s="8" t="s">
        <v>136</v>
      </c>
    </row>
    <row r="162" spans="1:2" ht="12.75">
      <c r="A162" s="40" t="s">
        <v>58</v>
      </c>
      <c r="B162" s="8" t="s">
        <v>137</v>
      </c>
    </row>
    <row r="163" spans="1:2" ht="12.75">
      <c r="A163" s="40"/>
      <c r="B163" s="8"/>
    </row>
    <row r="164" spans="1:2" ht="12.75">
      <c r="A164" s="40"/>
      <c r="B164" s="8"/>
    </row>
    <row r="167" spans="1:2" ht="12.75">
      <c r="A167" s="40" t="s">
        <v>59</v>
      </c>
      <c r="B167" s="8" t="s">
        <v>138</v>
      </c>
    </row>
    <row r="168" spans="1:2" ht="12.75">
      <c r="A168" s="40"/>
      <c r="B168" s="8"/>
    </row>
    <row r="169" spans="1:2" ht="12.75">
      <c r="A169" s="40"/>
      <c r="B169" s="4" t="s">
        <v>159</v>
      </c>
    </row>
    <row r="170" spans="6:8" ht="12.75">
      <c r="F170" s="121" t="s">
        <v>158</v>
      </c>
      <c r="G170" s="121"/>
      <c r="H170" s="121"/>
    </row>
    <row r="171" spans="2:8" ht="12.75">
      <c r="B171" s="35"/>
      <c r="C171" s="35"/>
      <c r="E171" s="36"/>
      <c r="F171" s="36" t="s">
        <v>32</v>
      </c>
      <c r="G171" s="36" t="s">
        <v>31</v>
      </c>
      <c r="H171" s="36" t="s">
        <v>12</v>
      </c>
    </row>
    <row r="172" spans="2:8" ht="12.75">
      <c r="B172" s="35"/>
      <c r="C172" s="35"/>
      <c r="E172" s="35"/>
      <c r="F172" s="36" t="s">
        <v>5</v>
      </c>
      <c r="G172" s="36" t="s">
        <v>5</v>
      </c>
      <c r="H172" s="36" t="s">
        <v>5</v>
      </c>
    </row>
    <row r="173" spans="2:5" ht="12.75">
      <c r="B173" s="35" t="s">
        <v>16</v>
      </c>
      <c r="C173" s="35"/>
      <c r="E173" s="43"/>
    </row>
    <row r="174" spans="2:8" ht="12.75">
      <c r="B174" s="35" t="s">
        <v>64</v>
      </c>
      <c r="C174" s="35"/>
      <c r="E174" s="43"/>
      <c r="F174" s="43">
        <v>50474</v>
      </c>
      <c r="G174" s="43">
        <v>0</v>
      </c>
      <c r="H174" s="43">
        <f>SUM(F174:G174)</f>
        <v>50474</v>
      </c>
    </row>
    <row r="175" spans="2:8" ht="12.75">
      <c r="B175" s="35"/>
      <c r="C175" s="35"/>
      <c r="E175" s="43"/>
      <c r="F175" s="43"/>
      <c r="G175" s="43"/>
      <c r="H175" s="43"/>
    </row>
    <row r="176" spans="2:5" ht="12.75">
      <c r="B176" s="35" t="s">
        <v>18</v>
      </c>
      <c r="C176" s="35"/>
      <c r="E176" s="43"/>
    </row>
    <row r="177" spans="2:8" ht="12.75">
      <c r="B177" s="35" t="s">
        <v>64</v>
      </c>
      <c r="C177" s="35"/>
      <c r="E177" s="43"/>
      <c r="F177" s="43">
        <v>13246</v>
      </c>
      <c r="G177" s="43">
        <v>0</v>
      </c>
      <c r="H177" s="43">
        <f>SUM(F177:G177)</f>
        <v>13246</v>
      </c>
    </row>
    <row r="178" spans="2:8" ht="12.75">
      <c r="B178" s="35"/>
      <c r="C178" s="35"/>
      <c r="E178" s="43"/>
      <c r="F178" s="43"/>
      <c r="G178" s="43"/>
      <c r="H178" s="43"/>
    </row>
    <row r="179" spans="2:8" ht="13.5" thickBot="1">
      <c r="B179" s="35" t="s">
        <v>12</v>
      </c>
      <c r="C179" s="35"/>
      <c r="E179" s="35"/>
      <c r="F179" s="45">
        <f>F174+F177</f>
        <v>63720</v>
      </c>
      <c r="G179" s="45">
        <f>G174+G177</f>
        <v>0</v>
      </c>
      <c r="H179" s="45">
        <f>H174+H177</f>
        <v>63720</v>
      </c>
    </row>
    <row r="180" spans="2:8" ht="13.5" thickTop="1">
      <c r="B180" s="35"/>
      <c r="C180" s="35"/>
      <c r="E180" s="35"/>
      <c r="F180" s="44"/>
      <c r="G180" s="44"/>
      <c r="H180" s="44"/>
    </row>
    <row r="181" spans="1:2" ht="12.75">
      <c r="A181" s="40" t="s">
        <v>60</v>
      </c>
      <c r="B181" s="8" t="s">
        <v>139</v>
      </c>
    </row>
    <row r="186" spans="1:8" ht="12.75">
      <c r="A186" s="40" t="s">
        <v>61</v>
      </c>
      <c r="B186" s="8" t="s">
        <v>62</v>
      </c>
      <c r="H186" s="5"/>
    </row>
    <row r="191" spans="1:2" ht="12.75">
      <c r="A191" s="40" t="s">
        <v>108</v>
      </c>
      <c r="B191" s="8" t="s">
        <v>140</v>
      </c>
    </row>
    <row r="205" spans="1:2" ht="12.75">
      <c r="A205" s="40" t="s">
        <v>128</v>
      </c>
      <c r="B205" s="8" t="s">
        <v>122</v>
      </c>
    </row>
    <row r="211" spans="1:2" ht="12.75">
      <c r="A211" s="40" t="s">
        <v>129</v>
      </c>
      <c r="B211" s="8" t="s">
        <v>152</v>
      </c>
    </row>
    <row r="212" spans="1:2" ht="12.75">
      <c r="A212" s="40"/>
      <c r="B212" s="8"/>
    </row>
    <row r="213" spans="1:8" ht="12.75">
      <c r="A213" s="40"/>
      <c r="B213" s="61" t="s">
        <v>171</v>
      </c>
      <c r="C213" s="61"/>
      <c r="D213" s="61"/>
      <c r="E213" s="61"/>
      <c r="F213" s="61"/>
      <c r="G213" s="61"/>
      <c r="H213" s="61"/>
    </row>
    <row r="214" spans="1:8" ht="12.75">
      <c r="A214" s="40"/>
      <c r="B214" s="61"/>
      <c r="C214" s="61"/>
      <c r="D214" s="61"/>
      <c r="E214" s="61"/>
      <c r="F214" s="61"/>
      <c r="G214" s="61"/>
      <c r="H214" s="61"/>
    </row>
    <row r="215" spans="1:10" ht="12.75" hidden="1">
      <c r="A215" s="40"/>
      <c r="B215" s="63"/>
      <c r="C215" s="61"/>
      <c r="D215" s="61"/>
      <c r="E215" s="61"/>
      <c r="F215" s="64" t="s">
        <v>63</v>
      </c>
      <c r="G215" s="65"/>
      <c r="H215" s="62" t="s">
        <v>42</v>
      </c>
      <c r="I215" s="47"/>
      <c r="J215" s="47"/>
    </row>
    <row r="216" spans="1:10" ht="12.75">
      <c r="A216" s="40"/>
      <c r="B216" s="63"/>
      <c r="C216" s="61"/>
      <c r="D216" s="61"/>
      <c r="E216" s="61"/>
      <c r="F216" s="66" t="s">
        <v>90</v>
      </c>
      <c r="G216" s="65"/>
      <c r="H216" s="66" t="s">
        <v>26</v>
      </c>
      <c r="I216" s="47"/>
      <c r="J216" s="47"/>
    </row>
    <row r="217" spans="1:10" ht="12.75">
      <c r="A217" s="40"/>
      <c r="B217" s="63"/>
      <c r="C217" s="61"/>
      <c r="D217" s="61"/>
      <c r="E217" s="61"/>
      <c r="F217" s="66" t="s">
        <v>21</v>
      </c>
      <c r="G217" s="65"/>
      <c r="H217" s="66" t="s">
        <v>29</v>
      </c>
      <c r="I217" s="47"/>
      <c r="J217" s="47"/>
    </row>
    <row r="218" spans="2:8" ht="12.75">
      <c r="B218" s="61"/>
      <c r="C218" s="61"/>
      <c r="D218" s="61"/>
      <c r="E218" s="61"/>
      <c r="F218" s="66" t="s">
        <v>157</v>
      </c>
      <c r="G218" s="61"/>
      <c r="H218" s="66" t="str">
        <f>+F218</f>
        <v>30.04.2006</v>
      </c>
    </row>
    <row r="219" spans="2:8" ht="12.75">
      <c r="B219" s="61"/>
      <c r="C219" s="61"/>
      <c r="D219" s="61"/>
      <c r="E219" s="61"/>
      <c r="F219" s="66"/>
      <c r="G219" s="61"/>
      <c r="H219" s="66"/>
    </row>
    <row r="220" spans="2:8" ht="13.5" thickBot="1">
      <c r="B220" s="61" t="s">
        <v>197</v>
      </c>
      <c r="C220" s="61"/>
      <c r="D220" s="61"/>
      <c r="E220" s="61"/>
      <c r="F220" s="67">
        <f>+'IS'!C39</f>
        <v>-1004</v>
      </c>
      <c r="G220" s="68"/>
      <c r="H220" s="67">
        <f>+'IS'!G39</f>
        <v>-1004</v>
      </c>
    </row>
    <row r="221" spans="2:8" ht="13.5" thickTop="1">
      <c r="B221" s="61"/>
      <c r="C221" s="61"/>
      <c r="D221" s="61"/>
      <c r="E221" s="61"/>
      <c r="F221" s="69"/>
      <c r="G221" s="68"/>
      <c r="H221" s="69"/>
    </row>
    <row r="222" spans="2:13" ht="12.75">
      <c r="B222" s="61" t="s">
        <v>92</v>
      </c>
      <c r="C222" s="61"/>
      <c r="D222" s="61"/>
      <c r="E222" s="61"/>
      <c r="F222" s="69"/>
      <c r="G222" s="68"/>
      <c r="H222" s="69"/>
      <c r="J222" s="5"/>
      <c r="K222" s="5"/>
      <c r="L222" s="5"/>
      <c r="M222" s="5"/>
    </row>
    <row r="223" spans="2:8" ht="13.5" thickBot="1">
      <c r="B223" s="61" t="s">
        <v>149</v>
      </c>
      <c r="C223" s="61"/>
      <c r="D223" s="61"/>
      <c r="E223" s="61"/>
      <c r="F223" s="67">
        <v>140000</v>
      </c>
      <c r="G223" s="68"/>
      <c r="H223" s="67">
        <v>140000</v>
      </c>
    </row>
    <row r="224" spans="2:8" ht="13.5" thickTop="1">
      <c r="B224" s="61"/>
      <c r="C224" s="61"/>
      <c r="D224" s="61"/>
      <c r="E224" s="61"/>
      <c r="F224" s="69"/>
      <c r="G224" s="68"/>
      <c r="H224" s="69"/>
    </row>
    <row r="225" spans="2:8" ht="12.75">
      <c r="B225" s="70" t="s">
        <v>169</v>
      </c>
      <c r="C225" s="61"/>
      <c r="D225" s="61"/>
      <c r="E225" s="61"/>
      <c r="F225" s="69">
        <f>(F220/F223)*100</f>
        <v>-0.7171428571428572</v>
      </c>
      <c r="G225" s="68"/>
      <c r="H225" s="69">
        <f>(H220/H223)*100</f>
        <v>-0.7171428571428572</v>
      </c>
    </row>
    <row r="226" spans="2:8" ht="12.75">
      <c r="B226" s="70" t="s">
        <v>170</v>
      </c>
      <c r="C226" s="61"/>
      <c r="D226" s="61"/>
      <c r="E226" s="61"/>
      <c r="F226" s="69">
        <f>F225</f>
        <v>-0.7171428571428572</v>
      </c>
      <c r="G226" s="68"/>
      <c r="H226" s="69">
        <f>+H225</f>
        <v>-0.7171428571428572</v>
      </c>
    </row>
    <row r="227" spans="2:8" ht="12.75">
      <c r="B227" s="61"/>
      <c r="C227" s="61"/>
      <c r="D227" s="61"/>
      <c r="E227" s="61"/>
      <c r="F227" s="69"/>
      <c r="G227" s="68"/>
      <c r="H227" s="69"/>
    </row>
    <row r="228" spans="2:8" ht="12.75">
      <c r="B228" s="61" t="s">
        <v>95</v>
      </c>
      <c r="C228" s="61"/>
      <c r="D228" s="61"/>
      <c r="E228" s="61"/>
      <c r="F228" s="71"/>
      <c r="G228" s="68"/>
      <c r="H228" s="71"/>
    </row>
    <row r="229" spans="2:8" ht="13.5" thickBot="1">
      <c r="B229" s="61" t="s">
        <v>94</v>
      </c>
      <c r="C229" s="61"/>
      <c r="D229" s="61"/>
      <c r="E229" s="61"/>
      <c r="F229" s="67">
        <v>140000</v>
      </c>
      <c r="G229" s="68"/>
      <c r="H229" s="67">
        <f>F229</f>
        <v>140000</v>
      </c>
    </row>
    <row r="230" spans="2:8" ht="13.5" thickTop="1">
      <c r="B230" s="61"/>
      <c r="C230" s="61"/>
      <c r="D230" s="61"/>
      <c r="E230" s="61"/>
      <c r="F230" s="69"/>
      <c r="G230" s="68"/>
      <c r="H230" s="69"/>
    </row>
    <row r="231" spans="2:8" ht="12.75">
      <c r="B231" s="70" t="s">
        <v>169</v>
      </c>
      <c r="C231" s="61"/>
      <c r="D231" s="61"/>
      <c r="E231" s="61"/>
      <c r="F231" s="72">
        <f>(F220/F229)*100</f>
        <v>-0.7171428571428572</v>
      </c>
      <c r="G231" s="61"/>
      <c r="H231" s="73">
        <f>+H220/H229*100</f>
        <v>-0.7171428571428572</v>
      </c>
    </row>
    <row r="232" spans="2:8" ht="12.75">
      <c r="B232" s="70" t="s">
        <v>170</v>
      </c>
      <c r="C232" s="61"/>
      <c r="D232" s="61"/>
      <c r="E232" s="61"/>
      <c r="F232" s="73">
        <f>F231</f>
        <v>-0.7171428571428572</v>
      </c>
      <c r="G232" s="61"/>
      <c r="H232" s="73">
        <f>+H231</f>
        <v>-0.7171428571428572</v>
      </c>
    </row>
    <row r="233" spans="2:8" ht="12.75">
      <c r="B233" s="70"/>
      <c r="C233" s="61"/>
      <c r="D233" s="61"/>
      <c r="E233" s="61"/>
      <c r="F233" s="73"/>
      <c r="G233" s="61"/>
      <c r="H233" s="73"/>
    </row>
    <row r="234" spans="2:8" ht="12.75">
      <c r="B234" s="70"/>
      <c r="C234" s="61"/>
      <c r="D234" s="61"/>
      <c r="E234" s="61"/>
      <c r="F234" s="73"/>
      <c r="G234" s="61"/>
      <c r="H234" s="73"/>
    </row>
    <row r="235" spans="1:8" ht="12.75">
      <c r="A235" s="40" t="s">
        <v>125</v>
      </c>
      <c r="B235" s="63" t="s">
        <v>126</v>
      </c>
      <c r="C235" s="61"/>
      <c r="D235" s="61"/>
      <c r="E235" s="61"/>
      <c r="F235" s="66"/>
      <c r="G235" s="61"/>
      <c r="H235" s="66"/>
    </row>
    <row r="236" spans="2:8" ht="12.75">
      <c r="B236" s="61"/>
      <c r="C236" s="61"/>
      <c r="D236" s="61"/>
      <c r="E236" s="61"/>
      <c r="F236" s="66"/>
      <c r="G236" s="61"/>
      <c r="H236" s="66"/>
    </row>
    <row r="237" spans="2:8" ht="12.75">
      <c r="B237" s="61"/>
      <c r="C237" s="61"/>
      <c r="D237" s="61"/>
      <c r="E237" s="61"/>
      <c r="F237" s="66"/>
      <c r="G237" s="61"/>
      <c r="H237" s="66"/>
    </row>
    <row r="238" spans="2:8" ht="12.75">
      <c r="B238" s="61"/>
      <c r="C238" s="61"/>
      <c r="D238" s="61"/>
      <c r="E238" s="61"/>
      <c r="F238" s="66"/>
      <c r="G238" s="61"/>
      <c r="H238" s="66"/>
    </row>
    <row r="239" spans="2:8" ht="12.75">
      <c r="B239" s="61"/>
      <c r="C239" s="61"/>
      <c r="D239" s="61"/>
      <c r="E239" s="61"/>
      <c r="F239" s="66"/>
      <c r="G239" s="61"/>
      <c r="H239" s="66"/>
    </row>
    <row r="240" spans="2:8" ht="12.75">
      <c r="B240" s="61"/>
      <c r="C240" s="61"/>
      <c r="D240" s="61"/>
      <c r="E240" s="61"/>
      <c r="F240" s="66"/>
      <c r="G240" s="61"/>
      <c r="H240" s="66"/>
    </row>
    <row r="241" spans="2:8" ht="12.75">
      <c r="B241" s="61"/>
      <c r="C241" s="61"/>
      <c r="D241" s="61"/>
      <c r="E241" s="61"/>
      <c r="F241" s="71"/>
      <c r="G241" s="68"/>
      <c r="H241" s="71"/>
    </row>
    <row r="242" spans="2:8" ht="12.75">
      <c r="B242" s="61"/>
      <c r="C242" s="61"/>
      <c r="D242" s="61"/>
      <c r="E242" s="61"/>
      <c r="F242" s="71"/>
      <c r="G242" s="68"/>
      <c r="H242" s="71"/>
    </row>
    <row r="243" spans="6:8" ht="12.75">
      <c r="F243" s="9"/>
      <c r="H243" s="9"/>
    </row>
    <row r="244" spans="6:8" ht="12.75">
      <c r="F244" s="9"/>
      <c r="H244" s="9"/>
    </row>
    <row r="245" spans="6:8" ht="12.75">
      <c r="F245" s="9"/>
      <c r="H245" s="9"/>
    </row>
    <row r="246" spans="6:8" ht="12.75">
      <c r="F246" s="9"/>
      <c r="H246" s="9"/>
    </row>
    <row r="247" spans="6:8" ht="12.75">
      <c r="F247" s="9"/>
      <c r="H247" s="9"/>
    </row>
    <row r="248" spans="6:8" ht="12.75">
      <c r="F248" s="9"/>
      <c r="H248" s="9"/>
    </row>
  </sheetData>
  <mergeCells count="10">
    <mergeCell ref="B99:C99"/>
    <mergeCell ref="F170:H170"/>
    <mergeCell ref="B81:I81"/>
    <mergeCell ref="B31:I32"/>
    <mergeCell ref="B37:I38"/>
    <mergeCell ref="B79:E79"/>
    <mergeCell ref="B97:C97"/>
    <mergeCell ref="B83:C83"/>
    <mergeCell ref="B88:C88"/>
    <mergeCell ref="B92:D92"/>
  </mergeCells>
  <printOptions/>
  <pageMargins left="0.75" right="0.75" top="0.51" bottom="0.51" header="0.36" footer="0.3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Ooi Chin Guan</cp:lastModifiedBy>
  <cp:lastPrinted>2006-06-28T05:26:49Z</cp:lastPrinted>
  <dcterms:created xsi:type="dcterms:W3CDTF">2001-03-17T05:13:36Z</dcterms:created>
  <dcterms:modified xsi:type="dcterms:W3CDTF">2004-07-09T09:37:23Z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